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1"/>
  </bookViews>
  <sheets>
    <sheet name="CUADRO COMPARATIVO PPTO 2014" sheetId="1" r:id="rId1"/>
    <sheet name="PLAN ANUAL ADQUISICIONES 2014" sheetId="2" r:id="rId2"/>
    <sheet name="ADICIONES Y RETOMA VEHIC 2014" sheetId="3" r:id="rId3"/>
  </sheets>
  <definedNames>
    <definedName name="_xlnm._FilterDatabase" localSheetId="2" hidden="1">'ADICIONES Y RETOMA VEHIC 2014'!$A$4:$BH$30</definedName>
    <definedName name="_xlnm._FilterDatabase" localSheetId="1" hidden="1">'PLAN ANUAL ADQUISICIONES 2014'!$A$4:$IG$150</definedName>
    <definedName name="_xlnm.Print_Area" localSheetId="0">'CUADRO COMPARATIVO PPTO 2014'!$A$1:$H$60</definedName>
    <definedName name="_xlnm.Print_Area" localSheetId="1">'PLAN ANUAL ADQUISICIONES 2014'!$A$1:$U$154</definedName>
    <definedName name="_xlnm.Print_Titles" localSheetId="1">'PLAN ANUAL ADQUISICIONES 2014'!$4:$4</definedName>
  </definedNames>
  <calcPr fullCalcOnLoad="1"/>
</workbook>
</file>

<file path=xl/sharedStrings.xml><?xml version="1.0" encoding="utf-8"?>
<sst xmlns="http://schemas.openxmlformats.org/spreadsheetml/2006/main" count="2597" uniqueCount="992">
  <si>
    <t xml:space="preserve">VR. ESTIMADO INCLUIDO IVA 2014
</t>
  </si>
  <si>
    <t>FECHA ESTIMADA DE SUSCRIPCIÓN
(dd-mm-aaaa)</t>
  </si>
  <si>
    <t>FECHA ESTIMADA DE INICIO CONTRATO
(dd-mm-aaaa)</t>
  </si>
  <si>
    <t>FECHA ESTIMADA DE TERMINACIÓN CONTRATO
(dd-mm-aaaa)</t>
  </si>
  <si>
    <t>CONSOLIDADO PLAN ANUAL DE ADQUISICIONES DE BIENES OBRAS Y SERVICIOS, VIGENCIA 2014</t>
  </si>
  <si>
    <t>CONTRALORÍA DE BOGOTÁ, D.C.      UNIDAD EJECUTORA 01</t>
  </si>
  <si>
    <t xml:space="preserve">El Cierre de Gestión como actividad contenida en el Programa de Bienestar  tiene como objetivo socializar y evaluar por parte de la Administración los resultados de la gestión institucional durante el año 2014. </t>
  </si>
  <si>
    <t>SERVICIOS PERSONALES INDIRECTOS</t>
  </si>
  <si>
    <t>Honorarios Entidad</t>
  </si>
  <si>
    <t>Mejoramiento de las competencias laborales de los funcionarios  de la Contraloría de Bogotá, D.C.</t>
  </si>
  <si>
    <t>Inscripción a Seminarios, Talleres, Foros, relacionados con temas de control fiscal o afines</t>
  </si>
  <si>
    <t>Mínima cuantía</t>
  </si>
  <si>
    <t>La Resolución Reglamentaria 032 de noviembre 30 de 2011 reglamenta el Programa de Estímulos, Incentivos y Reconocimiento para los servidores públicos de la Contraloría de Bogotá, D.C. y entre sus objetivos está el de reconocer y premiar los resultados del desempeño en niveles de excelencia para el mejor servidor público de Carrera Administrativa en cada uno de sus diferentes niveles, mejor empleado de la entidad de libre nombramiento y remoción y mejores equipos de trabajo.</t>
  </si>
  <si>
    <t>Compra venta</t>
  </si>
  <si>
    <t>Mantenimiento preventivo y correctivo integral con el suministro de repuestos para (14) vehículos de propiedad de la Contraloría de Bogotá, y por los que llegare a ser legalmente responsable.</t>
  </si>
  <si>
    <t>Contratar la adquisición de insumos para la impresión de dos (2) ediciones de la revista Bogotá Económica, un (1) Informe de Gestión de la CB y volantes.</t>
  </si>
  <si>
    <t>Protección de la plataforma tecnológica de la entidad, adoptandola a los requerimientos y necesidades actuales de seguridad y conectividad que los equipos y elementos requieren para mantener protegida a la Contraloría de Bogotá de ataques que atenten contra la seguridad y la disponibilidad de los sistemas de información.</t>
  </si>
  <si>
    <t>APOYO AL DESPACHO</t>
  </si>
  <si>
    <t>Prestar el apoyo en la parte médica al SG-SST, garantizando un trabajo insterdisciplinario en el GG-SST.  Así mismo para la realización de los exámenes médicos ocupacionales.</t>
  </si>
  <si>
    <t>Es necesario contextualizar y sensibilizar hacia las actividades a realizar durante el evento, en relación con los riesgos laborales</t>
  </si>
  <si>
    <t>Compraventa</t>
  </si>
  <si>
    <t>SUDIRECCIÓN DE CAPACITACIÓN Y COOPERACIÓN TÉCNICA</t>
  </si>
  <si>
    <t>Hacen parte de una estrategia de comunicación interna y externa para comunicar a nuestros clientes, campañas o eventos.</t>
  </si>
  <si>
    <t>El último sábado del mes de abril se celebra anualmente el Día de los niños a nivel nacional. En la Contraloría de Bogotá históricamente se ha festejado esta fecha.</t>
  </si>
  <si>
    <t>Es importante tener un registro de la información presentada a la opinión pública a través de los medios de comunicación sobre la gestión de la Contraloría de Bogotá.</t>
  </si>
  <si>
    <t>CÓDIGO UNSPSC</t>
  </si>
  <si>
    <t>Se hace necesario contratar los servicios de entrenadores deportivos de baloncesto, fútbol y voleibol para los deportistas que representen a la entidad en torneos interinstitucionales.</t>
  </si>
  <si>
    <t>Se contratará el servicio de transporte para el traslado de los funcionarios a la ciudad de Girardot con ocasión de las XXVIII Olimpiadas Internas.</t>
  </si>
  <si>
    <t>En el mes de septiembre de 2014 se realizarán las XXVIII Olimpiadas Internas y de Integración Cultural; para el traslado de los funcionarios y familia se requiere contratar transporte</t>
  </si>
  <si>
    <t>Prestar los servicios profesionales en la asesoría y desarrollo de los temas de recolección, barrido y limpieza del nuevo modelo de aseo de la administración distrital y su análisis al modelo financiero.</t>
  </si>
  <si>
    <t>Para el cumplimiento de las normas archivisticas del archivo central y dependencias de la entidad se tiene el proposito de que los documentos se archiven de manera uniforme estandarizada y mejorando la presentacion fisica del archivo en pos de la buena imagen de la Contraloría de Bogotá.</t>
  </si>
  <si>
    <t>Suministrar el combustible para el rodamiento del parque automotor de la Contraloría de Bogotá.</t>
  </si>
  <si>
    <t>Suministrar aceites, lubricantes, refrigerantes, filtros para el normal mantenimiento y funcionamiento del parque automotor de la Contraloría de Bogotá.</t>
  </si>
  <si>
    <t>Contratar el servicio de monitoreo de medios de prensa, radio, televisión e Internet para la Contraloría de Bogotá</t>
  </si>
  <si>
    <t>Concurso de Méritos</t>
  </si>
  <si>
    <t>78102203
Servicios de envío, recogida o entrega de correo</t>
  </si>
  <si>
    <t>Contratar los servicios profesionales especializados para apoyar los procesos de contratación en la Subdirección de Bienestar Social de la Contraloría de Bogotá.</t>
  </si>
  <si>
    <t>Prestación de servicios profesionales para la elaboración de las fichas de valoración documental de la Contraloría de Bogotá.</t>
  </si>
  <si>
    <t>Se requiere un profesional idóneo, con experiencia en las áreas administrativas y financieras con conocimientos en Control Interno y experticia en la implementación, ejecucióm evaluación, capacitación y seguimiento del Sistema de Control Interno y Sistema de Gestión de Calidad, con práctica en entidades del setor público y experiencia en capacitación.</t>
  </si>
  <si>
    <t>OFICINA DE CONTROL INTERNO</t>
  </si>
  <si>
    <t>Atender la necesidad de desplazamiento de los directivos y/o funcionarios de la Contraloría de Bogotá.
Apoyo al Despacho solicitó $130.000.000, de los cuales $60 millones son para pasajes y $70 millones para viáticos.</t>
  </si>
  <si>
    <t>Se requiere cumplir con los requerimientos técnicos exigidos en las normas internacionales para centros de tecnología de los cuales adolece actualmente la entidad.</t>
  </si>
  <si>
    <t>Prestación de servicios  profesionales a la Contraloría de Bogotá en la asesoría y desarrollo en los temas de implementatación, ejecución, evaluación, capacitación y seguimiento del Sistema de Control Interno y Sistema de Gestión de Calidad.</t>
  </si>
  <si>
    <t>Impuestos, Tasas, Contribuciones, Derechos y Multas</t>
  </si>
  <si>
    <t>Adquisición de Bienes</t>
  </si>
  <si>
    <t>DEPENDENCIA QUE GENERA LA NECESIDAD</t>
  </si>
  <si>
    <t>DIRECCIÓN ADMINISTRATIVA Y FINANCIERA</t>
  </si>
  <si>
    <t>Honorarios entidad</t>
  </si>
  <si>
    <t>Adquisición de Servicios</t>
  </si>
  <si>
    <t>Promoción Institucional</t>
  </si>
  <si>
    <t>3311403240-770</t>
  </si>
  <si>
    <t>Control social a la gestión pública</t>
  </si>
  <si>
    <t>TOTAL PRESUPUESTO UNIDAD 01</t>
  </si>
  <si>
    <t>TIPO DE CONTRATO
(Según el objeto)</t>
  </si>
  <si>
    <t>DURACIÓN 
(Días)</t>
  </si>
  <si>
    <t>OBJETO A CONTRATAR
(Cantidad y Descripción)</t>
  </si>
  <si>
    <t>CÓDIGO RUBRO PRESUPUESTAL</t>
  </si>
  <si>
    <t>Suministro</t>
  </si>
  <si>
    <t>Contribuir a la prevención del estrés laboral y otros aspectos relacionados con los riesgos psicosociales y ergonómicos; así como cardiovasculares</t>
  </si>
  <si>
    <t>43232705
Software de navegador de internet
43223206
Puerta de enlace de internet inalámbrico
43233510
Software de servicios de internet para móviles
81111510
Servicios de desarrollo de aplicaciones para servidores de internet / intranet</t>
  </si>
  <si>
    <t>81111801
Seguridad de los computadores, redes o internet</t>
  </si>
  <si>
    <t>81111509
Servicios de desarrollo de aplicaciones para clientes de internet / intranet</t>
  </si>
  <si>
    <t>81141902
Servicio de investigación y desarrollo de aplicaciones o tecnología</t>
  </si>
  <si>
    <t>Contratar la compra de chalecos distintivos para el Grupo de Gestión de la Seguridad y Salud en el Trabajo/ GG-SST, el COPASO, el Comité de Convivencia Laboral, los líderes de Promoción y Prevención, Brigadistas y para el comando de incidentes críticos.</t>
  </si>
  <si>
    <t>Dar cumplimiento a lo reglamentado en el sistema de gestión de la seguridad y salud en el trabajo, para lo cual se hace necesario proveer a cada uno de los brigadistas, miembros del Comité paritario de salud ocupacional, líderes de promoción y prevención, miembros del comité de convivencia laboral y a los integrantes del grupo de gestión de la seguridad y salud en el trabajo de un chaleco distintivo para su identificación.</t>
  </si>
  <si>
    <t>Contratar la elaboración de material pedagógico para el Sistema de Gestión de la Seguridad y Salud en el Trabajo de la Contraloría de Bogotá, D.C. de conformidad a las especificaciones técnicas.</t>
  </si>
  <si>
    <t>Con el fin de promover la prevención del riesgo psicosocial en el trabajo, se requiere contratar la elaboración de material pedagógico, como portapendones, señales autoadhesivas, portanotas, placas y móviles en   poliestireno, atendiendo todas las sedes, dependencias y grupos de trabajo con que cuenta la entidad.</t>
  </si>
  <si>
    <t>Contratación Directa</t>
  </si>
  <si>
    <t>Cumplimiento del Plan de Acción PIGA 2014</t>
  </si>
  <si>
    <t>Mínima Cuantía</t>
  </si>
  <si>
    <t>Mantener los extintores de la entidad en óptimas condiciones de uso, ante posibles conatos de incendio</t>
  </si>
  <si>
    <t xml:space="preserve">90121502
Agencias de viajes
78111502
Viajes en aviones comerciales
</t>
  </si>
  <si>
    <t>Selección Abreviada Subasta Inversa</t>
  </si>
  <si>
    <t>prestacion del servicio del correo certificado urbano nacional e internacional.</t>
  </si>
  <si>
    <t>Prestacion del servicio de correspondencia ordinaria incluida recoleccion transporte y entrega de correspondencia ordinaria externa.</t>
  </si>
  <si>
    <t>DIRECCIÓN DE PARTICIPACIÓN CIUDADANA Y DESARROLLO LOCAL</t>
  </si>
  <si>
    <t>Licitación Pública</t>
  </si>
  <si>
    <t xml:space="preserve">Coadyuvar al posicionamiento de la imagen institucional de la CB en las distintas localidades.  </t>
  </si>
  <si>
    <t>El video que existe se produjo en septiembre de 2007, por lo que es necesario actualizarlo con imágenes actuales y de acuerdo al Plan Estratégico de la actual administración.</t>
  </si>
  <si>
    <t>81112205
Mantenimiento de software de sistemas de gestión de bases de datos
81112218
Aplicaciones para el mantenimiento de software.</t>
  </si>
  <si>
    <t>Realizar actividades pedagógicas orientadas a la formación en control social ejecutando los mecanismos de interacción,  de control social y las acciones ciudadanas especiales enfocadas a un control fiscal con participación ciudadana, con los bienes y servicion inherentes, necesarios y la medición de satisfacción de los clientes, así:
META 1. Desarrollar pedagogía social, formativa e ilustrativa $195.000.000.
META 2. Realizar acciones ciudadanas especiales $195.000.000
META 3. Utilizar los medios locales de comunicación $90.000.000</t>
  </si>
  <si>
    <t>31201</t>
  </si>
  <si>
    <t>Materiales y suministros</t>
  </si>
  <si>
    <t>Combustibles Lubricantes y Llantas</t>
  </si>
  <si>
    <t>Seguros Entidad</t>
  </si>
  <si>
    <t>93141610
Estudios demográficos
93141511
Estudios de grupos sociales o servicios relacionados</t>
  </si>
  <si>
    <t>Prestar los servicios profesionales a la Contraloría de Bogotá, Dirección de Participación Ciudadana y Desarrollo Local en actividades encaminadas a fortalecer el proceso de elección, posesión y desarrollo de funciones de Contralores estudiantiles, en coordinación con los Gerentes Locales.</t>
  </si>
  <si>
    <t>En cumplimiento a los Lineamientos y Normatividad establecidos por la CDS y dado a que es necesario establecer la carta de navegación en materia de TICS, se requiere contar con el documento PETIC</t>
  </si>
  <si>
    <t>Tener el apoyo tecnico y juridico para la contratación, control y seguimiento del programa de seguros de la entidad</t>
  </si>
  <si>
    <t>Viáticos y gastos de viaje</t>
  </si>
  <si>
    <t>Bienestar e Incentivos</t>
  </si>
  <si>
    <t>Mantener la capacidad institucional para la prestación de primeros auxilios médicos, disminuyendo así el ausentismo y amparando a los funcionarios ante las urgencias y emergencias médicas durante la jornada laboral.</t>
  </si>
  <si>
    <t>Se requiere contar con los servicios profesionales de un (1) especialista en proyectos de Desarrollo, que contribuya al fortalecimiento y posicionamiento del valor de ser Contralor Estudiantil.</t>
  </si>
  <si>
    <t>META 5
Servicio de ilustración, diseño y diagramación, corrección de estilo e impresión de quinientos (500) ejemplares de un libro que reúna los cuentos que participaron en el primer concurso de cuento interno sobre temáticas ambientales de la entidad, así como información del PIGA.</t>
  </si>
  <si>
    <t>Control Social a la Gestión Pública</t>
  </si>
  <si>
    <t xml:space="preserve">Capacitación </t>
  </si>
  <si>
    <t>Salud Ocupacional</t>
  </si>
  <si>
    <t>Otros Gastos Generales</t>
  </si>
  <si>
    <t>81112205
Mantenimiento de software de sistemas de gestión de bases de datos</t>
  </si>
  <si>
    <t>Gastos de computador</t>
  </si>
  <si>
    <t>Compra de Equipo</t>
  </si>
  <si>
    <t>Selección Abreviada Menor cuantía</t>
  </si>
  <si>
    <t>Corredor de Seguros</t>
  </si>
  <si>
    <t>Prestación de servicios para realizar Auditoría de seguimiento al certificado de calidad en la Norma ISO 9001:2008 y NTCGP 1000:2009.</t>
  </si>
  <si>
    <t>SUBDIRECCIÓN DE SERVICIOS GENERALES</t>
  </si>
  <si>
    <t>76111801
Limpieza de carros o barcos</t>
  </si>
  <si>
    <t>DESCRIPCIÓN DE LA NECESIDAD A SATISFACER
(Justificación)</t>
  </si>
  <si>
    <t>En la actualidad de la Contraloría de Bogotá, cuenta con un parque automotor de 26 vehiculos , de los cuales solo estan en funcionamiento 20, lo que genera considerables consumos e combustible y mantenimiento, entre los cuales sobresalen la demanda por parte de algunos vehiculos que por presentar avanzados estados de deterioro, altos cilindrajes y caracteristicas del blindaje, ocasionan mayores erogaciones al presupuesto y adicionalmente se afecta el normal desarrollo de los operativos misionales que se deben cumplir en ejercicio de la labor fiscalizadora de la Entidad.</t>
  </si>
  <si>
    <t>Las caminatas ecológicas son las actividades mas solicitadas por los funcionarios de la Contraloría</t>
  </si>
  <si>
    <t>GRUPO DE GESTIÓN DE LA SEGURIDAD Y SALUD EN EL TRABAJO  /GG-SST</t>
  </si>
  <si>
    <t>SUBDIRECCIÓN DE BIENESTAR SOCIAL</t>
  </si>
  <si>
    <t>SUBDIRECCIÓN RECURSOS MATERIALES</t>
  </si>
  <si>
    <t>Prestación de Servicios</t>
  </si>
  <si>
    <t>Mantener en buen funcionamiento el rodamiento del parque automotor de la Contraloría de Bogotá.</t>
  </si>
  <si>
    <t>Mantener en buena presentacion para la buena imagen del parque automotor de la Contraloría de Bogotá.</t>
  </si>
  <si>
    <t>Mantener en buen funcionamiento las UPS de las diferentes sedes de la entidad.</t>
  </si>
  <si>
    <t>Mantener en buen funcionamiento la planta de la entidad</t>
  </si>
  <si>
    <t>Remuneración Servicios Técnicos</t>
  </si>
  <si>
    <t>Dotación</t>
  </si>
  <si>
    <t>Gastos de Computador</t>
  </si>
  <si>
    <t>Combustibles, Lubricantes y Llantas</t>
  </si>
  <si>
    <t>Materiales y Suministros</t>
  </si>
  <si>
    <t>Arrendamientos</t>
  </si>
  <si>
    <t>Viaticos y Gastos de Viaje</t>
  </si>
  <si>
    <t>Gastos de Transporte y Comunicación</t>
  </si>
  <si>
    <t>Impresos y Publicaciones</t>
  </si>
  <si>
    <t>Mantenimiento y Reparaciones</t>
  </si>
  <si>
    <t>Seguros</t>
  </si>
  <si>
    <t>20102301
Transporte de personal</t>
  </si>
  <si>
    <t>90121701
Guías locales o de excursiones
90121501
Servicios de organización de excursiones</t>
  </si>
  <si>
    <t>80111504
Formación o desarrollo laboral</t>
  </si>
  <si>
    <t>MODALIDAD DE SELECCIÓN
(Según Normatividad vigente)</t>
  </si>
  <si>
    <t>DIRECCION DE TECNOLOGIAS DE LA INFORMACION Y LAS COMUNICACIONES</t>
  </si>
  <si>
    <t xml:space="preserve">DIRECCIÓN DE PLANEACIÓN </t>
  </si>
  <si>
    <t>KOH uñas, Frótis Faringeo y Coprológico para las Auxiliares de Servicios Generales.  Los demás exámenes para todos los funcionarios como insumos para presentarse al exámen médico ocupacional periódico.
Promover y prevenir la salud respiratoria en grupos específicos de funcionarios, para prevenir el ausentismo laboral por esta causa.</t>
  </si>
  <si>
    <t xml:space="preserve">Con el fin de continuar con la gestion institucional, en cumplimiento de los principios, la politica de calidad, el plan estrategico y la implementación y mantenimiento de mejora del Sistema Integrado de Gestión. </t>
  </si>
  <si>
    <t>COMPRAVENTA</t>
  </si>
  <si>
    <t>NA</t>
  </si>
  <si>
    <t>55101506
Revistas
55101504
Periódicos
82111904
Servicios de entrega de periódicos o material publicitario</t>
  </si>
  <si>
    <t>Garantizar  la impresión y archivo en medios digitales de todos los trabajos, informes, memorandos, estudios y cualquier tipo de información que se tenga que realizar y entregar en medios físicos impresos o magnéticos, que permiten la ejecución normal de las  labores de sus funcionarios.</t>
  </si>
  <si>
    <t>Contratar el Suministro de elementos y bienes de aseo y cafetería para satisfacer las necesidades de la Contraloría de Bogotá D.C.</t>
  </si>
  <si>
    <t>Consultoría</t>
  </si>
  <si>
    <t>Consolidar una publicaciónespecializada en aquellos temas de carácter económico y brindar una posición frentea a temas coyunturales de la ciudad, aportando al ejercicio del control fiscal.</t>
  </si>
  <si>
    <t>Convenio Interadministrativo (Prestación de Servicios)</t>
  </si>
  <si>
    <t>Se reqiere los servicios de un profesional especializado en contratación en la Subdirección  de Bienestar Social, toda vez que en la planta  de personal de la entidad no se cuenta con el personal suficiente e idóneo para satisfacer esta necesidad .</t>
  </si>
  <si>
    <t>Se requiere un ingeniero civil con experiencia en regulación de las empresas de servicios domiciliarios, en control y vigilancia de servicios de acueducto, alcantarillado y aseo. Además,  conocimientos en normas, procedimientos, finanzas y materiales de construcción para la valoración técnica de costos.</t>
  </si>
  <si>
    <t>Se hace necesario el avalúo y peritaje de vehículos, para iniciar el proceso de reposición y que estos vehículos sean objeto de retoma .</t>
  </si>
  <si>
    <t>Fortalecimiento de la capacidad institucional para un control fiscal efectivo y transparente</t>
  </si>
  <si>
    <t>INVERSIÓN</t>
  </si>
  <si>
    <t>GASTOS GENERALES</t>
  </si>
  <si>
    <t>Capacitación Interna</t>
  </si>
  <si>
    <t>Capacitación Externa</t>
  </si>
  <si>
    <t>Mantenimiento Entidad</t>
  </si>
  <si>
    <t>Publicidad</t>
  </si>
  <si>
    <t>Coadyuvar al fortalecimiento y posicionamiento de la CB</t>
  </si>
  <si>
    <t>Información</t>
  </si>
  <si>
    <t>Contratar la ejecución del Plan de médios radial que incluya la producción y emisión de dos (2) mensajes institucionales, en emisoras radiales locales, conforme a lo señalado en las especificaciones técnicas establecidas por la Contraloría de Bogotá</t>
  </si>
  <si>
    <t>Para coadyuvar al posicionamiento de la CB en la ciudadanía</t>
  </si>
  <si>
    <t>Impresos y publicaciones</t>
  </si>
  <si>
    <t>Estos medios sirven de insumo a las sectoriales brindando información importante sobre temas de actualidad, que pueden ser tenidos en cuenta en los procesos auditores que se programen.</t>
  </si>
  <si>
    <t>331140326-0776</t>
  </si>
  <si>
    <t>No.</t>
  </si>
  <si>
    <t>31202</t>
  </si>
  <si>
    <t>31102</t>
  </si>
  <si>
    <t>Contratar la prestación de servicios profesionales para realizar el acompañamiento, mantenimiento y ajustes al módulo de nómina PERNO, del sistema de información SI CAPITAL, de acuerdo con los requerimientos solicitados y priorizados por la Contraloría de Bogotá, D.C</t>
  </si>
  <si>
    <t>Obra</t>
  </si>
  <si>
    <t>Dando continuidad al programa de intervención en Clima Laboral se contratará servicios especializados para la realización de talleres de fortalecimiento en Clima Laboral</t>
  </si>
  <si>
    <t>PRESTACIÓN DE SERVICIOS</t>
  </si>
  <si>
    <t>OFICINA ASESORA DE COMUNICACIONES</t>
  </si>
  <si>
    <t>Salud ocupacional</t>
  </si>
  <si>
    <t>Inversión</t>
  </si>
  <si>
    <t>Fortalecimiento de la Capacidad Institucional para un control fiscal efectivo y transparente</t>
  </si>
  <si>
    <t>Servicios Personales Indirectos</t>
  </si>
  <si>
    <t>Importancia de preservar el acervo, la memoria, la historia y la imagen institucional de la entidad, con el propósito que las actuales y nuevas generaciones tengan acceso al conocimiento institucional de la Contraloría de Bogotá con  los retratos al óleo sobre lienzo de los Contralores de Bogotá, de los últimos cuatro (4) períodos.</t>
  </si>
  <si>
    <t>Prestación de Trabajos artísticos</t>
  </si>
  <si>
    <t>Menor cuantía porque se unieron 2 necesidades: $32.715.000+29.228.000=$61.943.000</t>
  </si>
  <si>
    <t>CODIGO
(1)</t>
  </si>
  <si>
    <t>CONCEPTO
(2)</t>
  </si>
  <si>
    <t>81101505
Ingeniería Estructural
81101508 Ingeniería Arquitectónica
81101514 Producto : Ingeniería geotécnica o geoSí­smica
81101516
Servicio de consultoría de energía o servicios públicos</t>
  </si>
  <si>
    <t>Prestación del servicio de lavado del parque automotor propiedad de la entidad y de los vehículos que fuere responsable.</t>
  </si>
  <si>
    <t>Prestación del servicio de Avaluó y Peritaje de siete (7) vehículos tipo sedán, un (1) camión, una (1) camioneta y un (1) campero de propiedad de la Contraloría de Bogotá.  Total 10 vehìculos.</t>
  </si>
  <si>
    <t>Suministro y cambio de aceites, lubricantes, refrigerantes, filtros, y filtros sedimentadores para los vehículos de propiedad de la Entidad y de los vehículos que fuera responsable.</t>
  </si>
  <si>
    <t>Suministro de combustible gasolina tipo corriente y aceite combustible para motores - ACPM, para el parque automotor de la Contraloría de Bogotá D.C., y de los que llegare a ser legalmente responsable al servicio de la entidad.</t>
  </si>
  <si>
    <t>14111507
Papel para impresora o fotocopiadora
44121600
44121700</t>
  </si>
  <si>
    <t>Selección Abreviada Subasta Inversa.</t>
  </si>
  <si>
    <t>Contar con un corredor de seguros, para que sin erogación para la entidad, le preste los servicios de intermediación y asesoría integral permanente en la contratación de una o varias compañías de seguros que se encarguen del manejo y administración de las Pólizas que constituyen el programa de seguros que requiere la entidad para amparar adecuadamente a las personas, bienes muebles e inmuebles de propiedad de la CB, e intereses patrimoniales y de los que legalmente sea o llegare a ser responsable, cualquiera sea su procedimiento jurídico o normativo, de acuerdo con los ramos y coberturas que requiera para la vigencia 2014-2015.</t>
  </si>
  <si>
    <t>META 5
Diseño y elaboración de kits educativos ambientales, cada uno de ellos conformado por un hablador contra la contaminación auditiva, un hablador de reconocimientode buenas prácticas ambientales y un esfero ecológico elaborado en cartón reciclable.</t>
  </si>
  <si>
    <t>Realizar el acompañamiento estpecializado, mantenimiento y ajustes a los sistemas de información de presupuesto PREDIS, Contabilidad LIMAY y tesorería OPGET-, que conforman el SI CAPITAL, de acuerdo con los requerimientos solicitados y priorizados por la Contraloría de Bogotá</t>
  </si>
  <si>
    <t>Mantener la fidelidad de las cifras de Personal y Nómina.</t>
  </si>
  <si>
    <t>Mantener la fidelidad de las cifras de Presupuesto, Contabilidad y Tesorería.</t>
  </si>
  <si>
    <t>Se requiere un ingeniero  con experiencia en realizar estudios y diseño de redes eléctricas y de comunicaciones.</t>
  </si>
  <si>
    <t>Se requiere impartir cursos de actualización y formación académica a los auditores internos de calidad, en las  normas ISO 9001:08, NTCGP 1000:09 y norma ISO 14001:04, con el fin de llevar a cabo las auditorias internas de calidad, previas a la visita de seguimiento de la fima de auditoría externa de calidad.</t>
  </si>
  <si>
    <t>82151501
Servicios de pintores</t>
  </si>
  <si>
    <t>Existe la necesidad de implementar estrategias para fomentar la participación ciudadana en el ejercicio del control social, con una focalización de mayor impacto social y de mayor presencia en las comunidades, se requiere llevar a cabo acciones ciudadanas especiales acordes con los temas de mayor interés para la ciudadanía en las localidades respecto a problemáticas comunes en la que intervengan uno o varios sectores.</t>
  </si>
  <si>
    <t>El suministro y canje de bonos personalizados redimibles única y exclusivamente para la dotación de vestido y calzado para las funcionarias y funcionarios de la Contraloría de Bogotá D.C. de los siguientes grupos: grupo 1: auxiliares administrativos - conductores hombres.</t>
  </si>
  <si>
    <t>El suministro y canje de bonos personalizados redimibles única y exclusivamente para la dotación de vestido y calzado para las funcionarias y funcionarios de la Contraloría de Bogotá D.C. de los siguientes grupos: grupo 2: auxiliares administrativas damas grupo 3: auxiliares servicios generales damas grupo 4: auxiliares servicios generales hombres.</t>
  </si>
  <si>
    <t xml:space="preserve">47130000 Familia : Suministros de aseo y limpieza
47131800
50161509
50201700
</t>
  </si>
  <si>
    <t>Suministro de elementos y bienes de aseo y cafetería para las diferentes dependencias de la Contraloría de Bogotá, de conformidad con las especificaciones técnicas.</t>
  </si>
  <si>
    <t>Expedir los seguros  que amparen los intereses patrimoniales actuales y futuros, así como los bienes de propiedad de la Contraloría , que estén bajo su responsabilidad y custodia y aquellos que sean adquiridos para desarrollar las funciones inherentes a su actividad y calquier otra póliza de seguros que requiera la entidad en el desarrollo de su actividad.</t>
  </si>
  <si>
    <t>Pólizas:
Todo riesgo daños materiales, Automóviles, Transporte de mercancías, Transporte de valores, Manejo global para entidades oficiales, Responsabilidad civil extra-contractual, Responsabilidad civil servidores públicos, Seguro Obligatorio de Accidentes de Tránsito SOAT).</t>
  </si>
  <si>
    <t>Pólizas objeto de la contratación:
Todo riesgo daños materiales, Automóviles, Transporte de mercancías, Transporte de valores, Manejo global para entidades oficiales, Responsabilidad civil extra-contractual, Responsabilidad civil servidores públicos, Seguro Obligatorio de Accidentes de Tránsito SOAT).</t>
  </si>
  <si>
    <t>84131500
Servicios Financieros y de seguros - servicios de seguros y pensiones - seguros para estructuras y propiedades y posesiones.</t>
  </si>
  <si>
    <t>1- Diseños y especificaciones del sistema integral de red contra incendios.  2- Obras de adecuacion y construcción del sistema de la red contra incendios. 3- Obras de adecuacion del sistema integrado de incendios, escaleras de evacuacion de emergencia.</t>
  </si>
  <si>
    <t>81101513
Gestión de Construcción de Edificios</t>
  </si>
  <si>
    <t>Prestación de servicios para la realización de un (1) programa de 3 tres (3) días para los funcionarios prepensionados o próximos a su jubilación.</t>
  </si>
  <si>
    <t>Apoyo logístico,  realización de   tamizaje nutricional,  entrega de lonchera saludable y  memoria USB, marcadas con logo de la Contraloría de Bogotá D,C con leyenda sobre la actividad a realizar.</t>
  </si>
  <si>
    <t>81101516
Servicios de consultoría, de energía o servicos públicos</t>
  </si>
  <si>
    <t>84111603
Auditorías Internas</t>
  </si>
  <si>
    <t>85121502
Servicios de consulta de médicos de atención primaria</t>
  </si>
  <si>
    <t>80121704
Servicios legales sobre contratos</t>
  </si>
  <si>
    <t xml:space="preserve">80101602
Estudios regionales o locales para proyectos
</t>
  </si>
  <si>
    <t>80101504
Servicios de asesoramiento sobre planificación estratégica</t>
  </si>
  <si>
    <t>78131602
Almacenaje de archivos de carpetas</t>
  </si>
  <si>
    <t>86131504
Servicios relacionados con  (01) TV, (02) radio, (03) sistemas de alerta ciudadana</t>
  </si>
  <si>
    <t>81101701
Servicios de
ingeniería
eléctrica</t>
  </si>
  <si>
    <t>12171703
Tintas
14121904 
Papel Offset</t>
  </si>
  <si>
    <t>56101502
Sofás
56101519
Mesas</t>
  </si>
  <si>
    <t>81101605
Servicios
electromecánicos</t>
  </si>
  <si>
    <t>15121500
Aceite motor</t>
  </si>
  <si>
    <t>82101802
Servicios de
producción
publicitaria</t>
  </si>
  <si>
    <t>90151701
Parques
Temáticos</t>
  </si>
  <si>
    <t>85101605 AUXILIARES
DE SALUD A DOMICILIO
85101604 SERVICIOS
DE ASISTENCIA DE
PERSONAL MÉDICO</t>
  </si>
  <si>
    <t>44121600
Suministros de Escritorio
14111500
Papel de Imprenta y Papel de Escribir</t>
  </si>
  <si>
    <t>81101605 Servicios electromecánicos
25101503 Carros</t>
  </si>
  <si>
    <t>72101516
Servicio de inspección,
mantenimiento o reparación de extinguidores de fuego</t>
  </si>
  <si>
    <t>55101504 Periódicos
82121506 Impresión de
publicaciones
82111904 Servicios de
entrega de periódicos o material publicitario</t>
  </si>
  <si>
    <t xml:space="preserve">53101900 Traje
531016 Faldas y blusas (camisas para
hombre)
531116 Zapato
531025 Accesorios de
vestir (corbata)
</t>
  </si>
  <si>
    <t>531016 -Falda y blusa
531019 Traje
531116 Zapato
531027 Uniformes
531015 Pantalones de
deporte, pantalones y
pantalón corto
531016 Falda y blusa
(Camiseta para hombre)
531115 Botas</t>
  </si>
  <si>
    <t>80131601 Corredores o agentes inmobiliarios
84131501 Seguros de
edificios o del contenido de edificios
84131503 Seguro de
automóviles o camiones
84131511 Seguro de
deterioro de valores</t>
  </si>
  <si>
    <t>82121800
Publicación</t>
  </si>
  <si>
    <t>84131500
Servicios financieros y de seguros - servicios de seguros y pensiones- seguros para estructuras y propiedades y posesiones</t>
  </si>
  <si>
    <t>86101810
Capacitación en habilidades personales
80141607
Gestión de eventos
80111504
Formación o desarrollo laboral</t>
  </si>
  <si>
    <t>78102203
Servicios de envío, recogida o entrega de correspondencia</t>
  </si>
  <si>
    <t>44122003
Carpetas</t>
  </si>
  <si>
    <t xml:space="preserve">Prestación de servicios para el desarrollo de (2) jornadas de intervención en clima organizacional, liderazgo y comunicación, con la finalidad de fortalecer y mejorar el ambiente laboral y la gestión institucional en los funcionarios de la Contraloría de Bogotá. </t>
  </si>
  <si>
    <t>Prestar el servicio de vacaciones recreativas para los niños de 6 a 12 años y jóvenes de 13 a 17 años, hijos de los funcionarios de la Contraloría de Bogotá.</t>
  </si>
  <si>
    <t>80141607
Gestión de eventos</t>
  </si>
  <si>
    <t>Contratar la realización de las siguientes actividades de medicina preventiva:  Exámenes de perfil lipídico (Glicemia Basal, Triglicéridos y Colesterol Total); Vacunas contra la influenza; Práctica de exámenes de Frotis faríngeo; Exámenes coprológicos; Practicar exámenes de laboratorio KOH- uñas.</t>
  </si>
  <si>
    <t>85122201
Valoración del estado de salud individual</t>
  </si>
  <si>
    <t>Contratar la elaboración de piezas comunicacionales, así: cuatro (4) rompetráficos, dos (2) pendones y la adquisición de dos (2) porta pendones y cinco (5.000) esferos marcados</t>
  </si>
  <si>
    <t>Prestación de los servicios profesionales para realizar el Estudio y Diseño de redes eléctricas y de comunicaciones de la Sede de Desarrollo Local y Participación Ciudadana y la Sede de Control Interno y Asuntos Disciplinarios de la Contraloría de Bogotá</t>
  </si>
  <si>
    <t>prestación de servicios para realizar la recarga, revisión, mantenimiento y adquisición de soportes de los extintores de la Contraloría de Bogotá.</t>
  </si>
  <si>
    <t>Contratar la prestación de los servicios de formación académica para capacitar a los auditores internos de calidad mediante dos (2) cursos así: formación de auditores internos de calidad bajo la norma ISO 9001:08, NTCGP 1000:09 y norma ISO 14001:04 de cuarenta horas para dos (2) grupos de veinticinco (25) servidores (as) públicos (as) cada uno. Actualización formación auditor interno de calidad en norma ISO 14001:04 de ocho (8) horas para dos (2) grupos de veintiséis (26) funcionarios (as).</t>
  </si>
  <si>
    <t>Prestación de Servicios profesionales en desarrollo del sistema en Gestión de la Seguridad y Salud en el trabajo/SG-STT y en forma interdisciplinaria con el grupo de gestión de la seguridad y Salud en el Trabajo/GG-SST de la entidad.</t>
  </si>
  <si>
    <t>Suministro de pasajes aéreos a nivel nacional e internacional para el desplazamiento de los (as) directivos (as) y/o funcionarios de la Contraloría de Bogotá, D. C., en cumplimiento de las labores propias del Control Fiscal, y/o para participar en eventos de capacitación, formación, actualización y asistencia técnica en temas inherentes al Control Fiscal.</t>
  </si>
  <si>
    <t>861116
Educación de Adultos</t>
  </si>
  <si>
    <t>Para el cumplimiento de las normas archivisticas del archivo central y de las dependencias de la entidad se tiene el propósito de que los documentos se archiven de manera uniforme estandarizada mejorando la presentacion fisica del archivo y de las instalaciones de la Contraloría de Bogotá.  Así mismo, se requiere la compra de mobiliario para las sedes de la Contraloría de Bogotá.</t>
  </si>
  <si>
    <t>Prestación del servicio de área protegida para la atención de las urgencias y emergencias médicas las veinticuatro (24) horas del dia, durante la vigencia del contrato en las diferentes sedes de la Contraloría de Bogotá, D.C., para los funcionarios, usuarios, proveedores y visitantes de la Entidad.</t>
  </si>
  <si>
    <t>MANTENIMIENTO (5) UPS ( Se une en un solo contrato con Mantenimiento Planta eléctrica por $5.000.000 )</t>
  </si>
  <si>
    <t>MANTENIMIENTO (1)  PLANTA ELECTRICA (Se une en un solo contrato con Mantenimiento UPS por $5.000.000)</t>
  </si>
  <si>
    <t>Contratar la prestación de servicios de un (01) entrenador (a) de baloncesto de la modalidad masculina y femenina para preparar los funcionarios de la Contraloría de Bogotá</t>
  </si>
  <si>
    <t>Contratar la prestación de servicios de un (01) entrenador (a) de voleibol en la modalidad mixto para entrenar los funcionarios de la Contraloría de Bogotá..</t>
  </si>
  <si>
    <t>94121514
Servicios de promotores o directores técnicos de clubes deportivos</t>
  </si>
  <si>
    <t>Compra de tapas legajadoras, ganchos legajadores y franjas adhesivas con especificaciones técnicas exigidas de conformidad con lo establecido por el Archivo General de la Nación para el archivo de los documentos de la Contraloría de Bogotá, D.C.</t>
  </si>
  <si>
    <t>META 5
Adquisición de elementos de papelería para el diseño y elaboración de material didáctico a utilizar en las campañas ambientales desarrolladas por el Plan Institucional de Gestión Ambiental - PIGA de la Contraloría de Bogotá.</t>
  </si>
  <si>
    <t xml:space="preserve">Contratar la prestación de servicios para la ejecución de una actividad campestre recreativa con ocasión a la celebración del día del niño, para los hijos de los funcionarios de la entidad con edades entre 0 y 12 años, acompañados por uno de sus padres. </t>
  </si>
  <si>
    <t>Prestación del servicio de correspondencia ordinaria incluida la recolección, transporte y entrega de correspondencia ordinaria externa (urbana, periférica y nacional), de conformidad con las necesidades de cada una de las dependencias de la Controlaría de Bogotá D.C.</t>
  </si>
  <si>
    <t>No. DEL PROCESO</t>
  </si>
  <si>
    <t>OBJETO</t>
  </si>
  <si>
    <t>MODALIDAD DE SELECCIÓN/TIPO DE ADJUDICACIÓN/TIPO DE PROCESO</t>
  </si>
  <si>
    <t>TIPO DE CONTRATO - TIPOLOGÍA</t>
  </si>
  <si>
    <t>CONTRATISTA</t>
  </si>
  <si>
    <t>OTROS DATOS DEL CONTRATISTA</t>
  </si>
  <si>
    <t>CÓDIGO UNSPSC
Decreto 1510 de 2013</t>
  </si>
  <si>
    <t>UNIDAD EJECUTORA</t>
  </si>
  <si>
    <t>DISPONIBILIDAD  PRESUPUESTAL</t>
  </si>
  <si>
    <t>REGISTRO  PRESUPUESTAL</t>
  </si>
  <si>
    <t>TIPO DE GASTO</t>
  </si>
  <si>
    <t>FECHA DE FIRMA Y/0 SUSCRIPCIÓN</t>
  </si>
  <si>
    <t>Nº DE PÓLIZA
ENTIDAD Y FECHA</t>
  </si>
  <si>
    <t>FECHA DE APROBACIÓN GARANTÍA ÚNICA</t>
  </si>
  <si>
    <t>FECHA DEL ACTA DE INICIACIÓN
SI LA HAY</t>
  </si>
  <si>
    <t>FECHA DE INICIO</t>
  </si>
  <si>
    <t>PLAZO DEL CONTRATO
(DÍAS)</t>
  </si>
  <si>
    <t>FECHA DE TERMINACIÓN
(Depende del acta de inicio)</t>
  </si>
  <si>
    <t>PRORROGAS
SI LA HAY</t>
  </si>
  <si>
    <t>NUEVA
FECHA DE TERMINACIÓN CON PRÓRROGA</t>
  </si>
  <si>
    <t>ADICIONES/OTRO SI</t>
  </si>
  <si>
    <t>DISPONIBILIDAD  PRESUPUESTAL 
DE LA ADICIÓN</t>
  </si>
  <si>
    <t>REGISTRO  PRESUPUESTAL
DE LA ADICIÓN</t>
  </si>
  <si>
    <t>VALOR FINAL DEL CONTRATO
(Valor Inicial + Adición)</t>
  </si>
  <si>
    <t>FECHA DE ACTA
SI LAS HAY</t>
  </si>
  <si>
    <t>SUPERVISOR</t>
  </si>
  <si>
    <t xml:space="preserve">  INFORMACIÓN SUPERVISOR</t>
  </si>
  <si>
    <t>DEPENDENCIA SOLICITANTE
 - ECO -</t>
  </si>
  <si>
    <t>PAGOS</t>
  </si>
  <si>
    <t>NUMERO RESERVA PRESUPUESTAL</t>
  </si>
  <si>
    <t>VALOR FINAL RESERVA</t>
  </si>
  <si>
    <t>NIT O C.C.</t>
  </si>
  <si>
    <t>DV</t>
  </si>
  <si>
    <t>NOMBRE</t>
  </si>
  <si>
    <t>DIRECCIÓN</t>
  </si>
  <si>
    <t>TELÉFONO</t>
  </si>
  <si>
    <t>TIPO CONFIGURACIÓN</t>
  </si>
  <si>
    <t>Nº</t>
  </si>
  <si>
    <t>FECHA</t>
  </si>
  <si>
    <t>VALOR</t>
  </si>
  <si>
    <t>CÓDIGO RUBRO</t>
  </si>
  <si>
    <t>DENOMINACIÓN RUBRO</t>
  </si>
  <si>
    <t>FECHA SUSCRIPCIÓN PRÓRROGA</t>
  </si>
  <si>
    <t>FECHA INICIO DE LA PRÓRROGA (Día siguiente a la terminación del contrato principal o ultima prórroga.</t>
  </si>
  <si>
    <t>PLAZO PRÓRROGA
DÍAS</t>
  </si>
  <si>
    <t>RUBRO</t>
  </si>
  <si>
    <t>DE TERMINACIÓN</t>
  </si>
  <si>
    <t>DE LIQUIDACIÓN</t>
  </si>
  <si>
    <t>TOTAL DE GIROS</t>
  </si>
  <si>
    <t>NÚMERO DE  PAGO</t>
  </si>
  <si>
    <t>VALOR DEL PAGO</t>
  </si>
  <si>
    <t>NÚMERO DE ORDEN DE PAGO</t>
  </si>
  <si>
    <t>FECHA EXPEDICIÓN ORDEN PAGO</t>
  </si>
  <si>
    <t>ABOGADO</t>
  </si>
  <si>
    <t>CB-PMINC-9-2013</t>
  </si>
  <si>
    <t>Adición No. 1 contrato 10 de 2013 con Mecaniexpress SAS</t>
  </si>
  <si>
    <t>Adición No. 1 contrato 10 de 2013 con Mecaniexpress SAS, cuyo objeto es contratar el suministro de aceites, lubricantes, refrigerantes, filtros y filtros sedimentadores para 22 vehículos del parque automotor de la entidad.</t>
  </si>
  <si>
    <t>14 14-Selección Abreviada - 10% Menor Cuantía</t>
  </si>
  <si>
    <t xml:space="preserve">48 48-Otros Suministros </t>
  </si>
  <si>
    <t xml:space="preserve">Mecaniexpress S.A.S
</t>
  </si>
  <si>
    <t>Calle 66 No. 20 - 53</t>
  </si>
  <si>
    <t>25 25-Sociedad por Acciones Simplificadas - SAS</t>
  </si>
  <si>
    <t>2 2-Funcionamiento</t>
  </si>
  <si>
    <t>12-44-101079734
Seguros del Estado S.A. Anexo 2
21-02-2014</t>
  </si>
  <si>
    <t>SUBDIRECTOR DE SERVICIOS GENERALES</t>
  </si>
  <si>
    <t>GUSTAVO FRANCISCO MONZÓN GARZÓN</t>
  </si>
  <si>
    <t>CRISTIAN</t>
  </si>
  <si>
    <t>CB-PMINC-O5-2013</t>
  </si>
  <si>
    <t>Adición y prórroga contrato 07 de 2013 con EMI S.A.</t>
  </si>
  <si>
    <t>Adición y prórroga contrato 07 de 2013 suscrito con la empresa  EMI S.A., que tiene por objeto la prestación del servicio de área protegida para la atención de las urgencias y emergencias médicas, en las diferentes sedes de la Contraloria de Bogotá, D.C., para los funcionarios, usuarios, proveedores y visitantes de la Entidad.</t>
  </si>
  <si>
    <t xml:space="preserve">31 31-Servicios Profesionales </t>
  </si>
  <si>
    <t>Empresa de Medicina Integral EMI S.A.</t>
  </si>
  <si>
    <t>Calle 19 No. 69f - 45</t>
  </si>
  <si>
    <t>5 5-Sociedad Anónima</t>
  </si>
  <si>
    <t>3120212</t>
  </si>
  <si>
    <t>05 GU096904
CERT 05 GU174562
Confianza
19-03-2014</t>
  </si>
  <si>
    <t>SUBDIRECTOR DE BIENESTAR SOCIAL</t>
  </si>
  <si>
    <t>CAMILO PERDOMO CORTES</t>
  </si>
  <si>
    <t>12 12-Contratación Directa (Ley 1150 de 2007)</t>
  </si>
  <si>
    <t xml:space="preserve">121 121-Compraventa (Bienes Muebles) </t>
  </si>
  <si>
    <t>Calle 60 # 9-83</t>
  </si>
  <si>
    <t>3120204</t>
  </si>
  <si>
    <t>CB-CD-106-2013</t>
  </si>
  <si>
    <t xml:space="preserve">Adición y prórroga al contrato 075 de 2013 </t>
  </si>
  <si>
    <t>Adición y prórroga la contrato 075 de 2013 con CÉSAR TULIO CÓRDOBA VIVAR, que tuvo por objeto: Prestación de servicios profesionales para realizar el soporte, mantenimiento, acompañamiento y ajuste de los siguientes módulos:  Sistema de Administración de Elementos de Consumo (SAE),sistema de Adminsitración de elementos Devolutivos (SAI), Aplicativos que hacen parte del sistema de información administrativo y financiero SI CAPITAL de la Secretaría Distrital de Hacienda en la Contraloría de Bogotá.</t>
  </si>
  <si>
    <t>CÉSAR TULIO CÓRDOBA VIVAR</t>
  </si>
  <si>
    <t>CALLE 174 No. 22-91Int 1 Casa 72</t>
  </si>
  <si>
    <t>26 26-Persona Natural</t>
  </si>
  <si>
    <t>311020301</t>
  </si>
  <si>
    <t>1544101117267 Anexo 1 Seguros del Estado del 18-03-2014</t>
  </si>
  <si>
    <t>SUBDIRECTOR DE RECURSOS MATERIALES</t>
  </si>
  <si>
    <t>HENRY VARGAS DÍAZ</t>
  </si>
  <si>
    <t>SUBDIRECCIÓN DE RECURSOS MATERIALES</t>
  </si>
  <si>
    <t>CARMEN</t>
  </si>
  <si>
    <t>CAMILA</t>
  </si>
  <si>
    <t>CB-SASI-12-2013</t>
  </si>
  <si>
    <t xml:space="preserve">Adición 1 y prórroga 2 al contrato 017 de 2013 </t>
  </si>
  <si>
    <t>Adición 1 y prórroga 2 al contrato 017 de 2013 con PINTUTAX S.A, que tuvo por objeto: Prestación del servicio de mantenimiento preventivo y correctivo integral con el suministro de repuestos para los diferentes vehiculos de propiedad de la Contraloria de Bogotá D.C., y por los que llegare a ser legalmente responsable.</t>
  </si>
  <si>
    <t>15 15-Selección Abreviada - Subasta Inversa</t>
  </si>
  <si>
    <t>PINTUTAX S.A</t>
  </si>
  <si>
    <t>Calle 13 No. 46-76</t>
  </si>
  <si>
    <t>3440606, 3440613</t>
  </si>
  <si>
    <t>FALTA</t>
  </si>
  <si>
    <t>312020501</t>
  </si>
  <si>
    <t>La prórroga se ampara con una garantía bancaria por encontrarse en liquidación la Cía Aseguradora Cóndor S.A.</t>
  </si>
  <si>
    <t>Av Calle 26 No. 68B-70</t>
  </si>
  <si>
    <t>2940100 Ext 4081</t>
  </si>
  <si>
    <t>BISMAR</t>
  </si>
  <si>
    <t>CB-SAMC-52-2013</t>
  </si>
  <si>
    <t>Adición 1 y Prórroga 3 al Contrato 54 de 2013</t>
  </si>
  <si>
    <t>Adición 1 y Prórroga 3 al Contrato 54 de 2013, con FESTIVAL TOURS L'ALIANXA SAS, que tuvo por objeto: Suministro de pasajes aéreos a nivel nacional e internacional para el desplazamiento de los directivos y/o funcionarios de la Contraloría de Bogotá D.C., en cumplimiento de las labores propias del control fiscal, y/o para participar en eventos de capacitación, formación, actualización y asistencia técnica en temas inherentes al control fiscal.</t>
  </si>
  <si>
    <t>13 13-Selección Abreviada - Menor Cuantía</t>
  </si>
  <si>
    <t>FESTIVAL TOURS L'ALIANXA SAS</t>
  </si>
  <si>
    <t>Carrera 13 No. 40 A 25</t>
  </si>
  <si>
    <t>12-44-101088403
Seguros del Estado S.A
Anexo 4
08-04-2014</t>
  </si>
  <si>
    <t>DIRECTORA APOYO AL DESPACHO
 SUBDIRECTOR DE CAPACITACIÓN Y COOPERACIÓN TÉCNICA</t>
  </si>
  <si>
    <t>CARMEN SOFÍA PRIETO DUEÑAS/YEFER YESID VEGA BOBADILLA</t>
  </si>
  <si>
    <t>51607516
/79865049</t>
  </si>
  <si>
    <t>DIRECTORA APOYO AL DESPACHO Y SUBDIRECTOR DE CAPACITACIÓN Y COOPERACIÓN TÉCNICA</t>
  </si>
  <si>
    <t>CARMEN MONTESINO</t>
  </si>
  <si>
    <t>CB-CD-38-2013</t>
  </si>
  <si>
    <t>Adición 1 y Prórroga 1 al Contrato 024 de 2013
con Publicaciones Semana S.A</t>
  </si>
  <si>
    <t>Adición 1 y Prórroga 1 al Contrato 024 de 2013, con Publicaciones Semana S.A, que tuvo por objeto: Adquisición de 3 suscripciones por un año Revista Dinero para el Despacho del Contralor, Dirección de Estudios y Economia Pública y Oficina Asesora de Comunicaciones y 2 suscripciones por un año a la Revista Semana.</t>
  </si>
  <si>
    <t>Publicaciones Semana S.A
Ivan Dario Gomez Mosquera</t>
  </si>
  <si>
    <t>NO REQUIERE</t>
  </si>
  <si>
    <t>JEFE OFICINA ASESORA DE COMUNICACIONES</t>
  </si>
  <si>
    <t>ANGELA CONSUELO LAGOS PRIETO</t>
  </si>
  <si>
    <t>Oficina Asesora de Comunicaciones</t>
  </si>
  <si>
    <t>CB-CD-19-2013</t>
  </si>
  <si>
    <t>Adición y Prórroga al Contrato 13 de 2013</t>
  </si>
  <si>
    <t>Adición y Prórroga al Contrato 13 de 2013, con Comunicaciones S.A (El Espectador), que tuvo por objeto: Adquisición de tres (3) suscripciones del Diario el Espectador por un (1) año para la Oficina Asesora de Comunicaciones, Despacho del Contralor y Despacho Contralor Auxiliar.</t>
  </si>
  <si>
    <t xml:space="preserve">860007590
</t>
  </si>
  <si>
    <t>Comunican S.A (El Espectador)</t>
  </si>
  <si>
    <t>Avenida El Dorado # 69-76</t>
  </si>
  <si>
    <t>MARIA CAMILA</t>
  </si>
  <si>
    <t>CB-CD-20-2013</t>
  </si>
  <si>
    <t xml:space="preserve">Adición y Prórroga Contrato No. 18 de 2013 </t>
  </si>
  <si>
    <t>Adición por $432.000 y Prórroga No. 1 por 3 meses al Contrato No. 18 de 2013 suscrito con Casa Editorial El Tiempo S.A, objeto: Adquisición de: dos (2) Suscripciones por un (1) año de los diarios:  El Tiempo y Portafolio para la Dirección de Estudios de Economía y Politica Pública y la Subdirección de Capacitación y Cooperación Técnica; b) una (1) suscripción por un año del diario El Tiempo para el Despacho del Contralor.</t>
  </si>
  <si>
    <t xml:space="preserve">Casa Editorial El Tiempo S.A
</t>
  </si>
  <si>
    <t>CB-CD-10-2014</t>
  </si>
  <si>
    <t>Adición No. 1 y prórroga No. 1 al contrato 10 de 2014</t>
  </si>
  <si>
    <t xml:space="preserve">Adición No. 1 y prórroga No. 1 al contrato 10 de 2014, suscrito con César Augusto Aguirre Galindo, en $7.500.000 y un (1) mes y 15 días, objeto: Prestación de servicios profesionales para la elaboración de las fichas de valoración documental de la Contraloría de Bogotá. </t>
  </si>
  <si>
    <t>CÉSAR AUGUSTO AGUIRRE GALINDO</t>
  </si>
  <si>
    <t>Calle 131 No. 78A-61 Torre 15 Apt. 301</t>
  </si>
  <si>
    <t>3105826010 -7594590</t>
  </si>
  <si>
    <t>2317219
Liberty Seguros S.A.
30-04-2014</t>
  </si>
  <si>
    <t>CB-PMINC-111-2013</t>
  </si>
  <si>
    <t>Adición 1 y Prórroga 2 al contrato 093 de 2013  con Gran Imagen EU</t>
  </si>
  <si>
    <t>Prórroga la contrato 093 de 2013 con Gran Imagen E.U, que tuvo por objeto: Prestación del servicio de fotocopiado con el suministro de tóner y papel para las diferentes dependencias de la Contraloría de Bogotá.</t>
  </si>
  <si>
    <t>Gran Imagen E.U</t>
  </si>
  <si>
    <t>Calle 17 No. 33-54</t>
  </si>
  <si>
    <t>23 23-Empresa Unipersonal</t>
  </si>
  <si>
    <t xml:space="preserve">2144101154742 
Seguros del Estado
</t>
  </si>
  <si>
    <t>PENDIENTE</t>
  </si>
  <si>
    <t>Adición 2 y Prórroga 2 al Contrato 024 de 2013
con Publicaciones Semana S.A</t>
  </si>
  <si>
    <t>Publicaciones Semana S.A
Ivan Darío Gómez Mosquera</t>
  </si>
  <si>
    <t>CB-CD-09-2014</t>
  </si>
  <si>
    <t>Adición 1 y prórroga 1 al contrato 09 de 2014</t>
  </si>
  <si>
    <t>Adición 1 y prórroga 1 al contrato 09 de 2014. Objeto: Prestación de Servicios profesionales para realizar el acompañamiento especializado, mantenimiento y ajustes al módulo de nómina "PERNO" del Sistema de información SI CAPITAL, de acuerdo con los requerimientos solicitados y priorizados por la Contraloría de Bogotá.</t>
  </si>
  <si>
    <t>JAIME ALBERTO VERA ROJAS</t>
  </si>
  <si>
    <t>CARRERA 79 D No. 2 A - 04</t>
  </si>
  <si>
    <t>15-44-101124481 Anexo 1
Seguros de Estado S.A
del 29-05-2014</t>
  </si>
  <si>
    <t>DIRECTORA DE TECNOLOGÍAS DE LA INFORMACIÓN Y LAS COMUNICACIONES</t>
  </si>
  <si>
    <t>ADRIANA DEL PILAR GUERRA MARTÍNEZ</t>
  </si>
  <si>
    <t>DIRECCIÓN DE TECNOLOGÍAS DE LA INFORMACIÓN Y LAS COMUNICACIONES</t>
  </si>
  <si>
    <t>CB-CD-011-2014</t>
  </si>
  <si>
    <t>Adición 1 y Prórroga 1al contrato 011 de 2014</t>
  </si>
  <si>
    <t>Adición 1 y Prórroga 1 al contrato 011 de 2014. Objeto: Realizar el acompañamiento especializado, mantenimiento y ajustes a los sistemas de información de presupuesto PREDIS, contabilidad LIMAY y tesorería OPGET, que conforman el SI CAPITAL de acuerdo con los requerimientos solicitados y priorizados por la Contraloría de Bogotá.</t>
  </si>
  <si>
    <t>DIANA GISELLE CARO MORENO</t>
  </si>
  <si>
    <t>CARRERA 77 No. 64 B - 30</t>
  </si>
  <si>
    <t>1544101124485 Anexo 1
Seguros del Estado S.A.
29-05-2014</t>
  </si>
  <si>
    <t>VALOR CONTRATADO</t>
  </si>
  <si>
    <t>Mantener en buen funcionamiento el rodamiento del parque automotor de la Contraloría de Bogotá, para lo cual se requiere el pago del respectivo gravamen.</t>
  </si>
  <si>
    <t>Prestación del servicio de fotocopiado en la modalidad de outsourcing con el suministro de tóner y papel para todas las dependencias de la Contraloría de Bogotá.</t>
  </si>
  <si>
    <t>META 5
Mantenimiento de cerramiento verde y pantas ornamentales internas de la Contraloría.</t>
  </si>
  <si>
    <t xml:space="preserve">Prestación de servicios de trabajos artísticos para pintar al óleo sobre lienzo, con destino al Salón de Contralores, Piso 9, del Edificio Sede Principal de la Contraloría de Bogotá, D.C.   </t>
  </si>
  <si>
    <t>FUNCIONAMIENTO</t>
  </si>
  <si>
    <t>Servicio de fotocopiado para todas las dependencias de la entidad</t>
  </si>
  <si>
    <t>Mantener la fidelidad de las cifras de Almacén e inventarios.</t>
  </si>
  <si>
    <t xml:space="preserve">Realizar nuevos desarrollos en ORACLE y brindar el soporte y mantenimiento de datos en  SI CAPITAL, para las aplicaciones de Almacén e Inventarios: Sistema de Administración de elementos de consumo (SAE), Sistema de Administración de elementos devolutivos (SAI) en la CB.  </t>
  </si>
  <si>
    <t xml:space="preserve">56101603
Mesas para jardín o muebles para picnic.
56101601 Paraguas para jardín
56101602 Sillas para jardín
</t>
  </si>
  <si>
    <t>Contratar la adquisición de escudos solapa alusivos a la antigüedad institucional, placas alusivas a los 35 años de antigüedad, medallas fundidas exaltando el mérito deportivo, cada uno de acuerdo con las especificaciones técnicas requeridas.</t>
  </si>
  <si>
    <t>Se requiere un ingeniero  con experiencia en realizar obras de mantenimiento, remodelación y reforzamiento estructural, para apoyar a las Subdirecciones de Contratación y Servicios Generales.</t>
  </si>
  <si>
    <t xml:space="preserve">Prestar los servicios profesionales a la Dirección de Habitat y Ambiente de la Contraloría de Bogotá, D.C., en desarrollo de los temas relacionados con el proceso auditor que se adelanta desde esta Sectorial, en cumplimiento del PAD 2014. </t>
  </si>
  <si>
    <t>DIRECCIÓN HÁBITAT Y AMBIENTE</t>
  </si>
  <si>
    <t>Prestación del servicio de admisión, tratamiento, curso y entrega de correo certificado a nivel urbano, nacional e internacional de las diferentes comunicaciones generadas por las dependencias de la Contraloría de Bogotá.</t>
  </si>
  <si>
    <t>Contratar la prestación de servicios de un (01) entrenador (a) de fútbol para entrenar los funcionarios de la Contraloría de Bogotá D.C, que deseen pertenecer a la selección</t>
  </si>
  <si>
    <t>Se requiere servicios profesionales para apoyar el proceso auditor en la Dirección de Hábitat y Ambiente.</t>
  </si>
  <si>
    <t>CB-CD-047-2013</t>
  </si>
  <si>
    <t>Adición 1 y Prórroga 1 al contrato 027 de 2013  con SERVICIOS POSTALES NACIONALES S.A</t>
  </si>
  <si>
    <t>Adición 1 y Prórroga 1 al contrato 027 de 2013  con SERVICIOS POSTALES NACIONALES S.A, para prestar el servicio de correo certificado urbano, nacional e internacional.</t>
  </si>
  <si>
    <t>Servicios Postales Nacionales S.A.</t>
  </si>
  <si>
    <t>Carrera 83 No. 77-05</t>
  </si>
  <si>
    <t>Transporte y Comunicación</t>
  </si>
  <si>
    <t>XXX</t>
  </si>
  <si>
    <t>POR REALIZAR</t>
  </si>
  <si>
    <t>-</t>
  </si>
  <si>
    <t>CB-CD-68-2013</t>
  </si>
  <si>
    <t>Adición 1 contrato 047 de 2013 con ETB ESP S.A.</t>
  </si>
  <si>
    <t>Contrato Interadministrativo - Prestación de Servicios</t>
  </si>
  <si>
    <t>Empresa de Telecomunicaciones de Bogotá - ETB S.A. ESP</t>
  </si>
  <si>
    <t>Cra. 8 No. 20-56</t>
  </si>
  <si>
    <t>09257767
Seguros Suramericana</t>
  </si>
  <si>
    <t>Directora Tecnologías de la Información y las Comunicaciones</t>
  </si>
  <si>
    <t>Adriana del Pilar Guerra Martínez</t>
  </si>
  <si>
    <t>CONSTANZA</t>
  </si>
  <si>
    <t>CB-SASI-99-2013</t>
  </si>
  <si>
    <t>Adición  y Prórroga  al contrato 098 de 2013 con Computel System SAS</t>
  </si>
  <si>
    <t xml:space="preserve">Adición  y Prórroga  al contrato 098 de 2013 con Computel System SAS, Objeto: Adquisición de equipos de tecnología informática en procesamiento, almacenamiento -virtualización, redes LAN -WLAN y seguridad perimetral, para la Contraloría de Bogotá, D.C; de conformidad con lo estalecido en las especificaciones definidas en las fichas técnicas. </t>
  </si>
  <si>
    <t>COMPUTEL SYSTEM SAS</t>
  </si>
  <si>
    <t>Carrera 16A No. 80-15</t>
  </si>
  <si>
    <t>Fortalecimiento de la Capacidad Institucional para un Control Fiscal Efectivo y Transparente</t>
  </si>
  <si>
    <t>1 1 -Inversión</t>
  </si>
  <si>
    <t>Contratar los servicios de diseño, diagramación, impresión y distribución de cuatro (4) ediciones trimestrales de 100.000 ejemplares, del periódico institucional "Control Capital".
META 4.  Desarrollar y ejecutar estrategias de comunicación: SALDO DE LA META 4. $200.000.000-112.500.000= $87.500.000</t>
  </si>
  <si>
    <t>Cumplimiento de la normatividad vigente, contribuyendo al bienestar de los funcionarios.</t>
  </si>
  <si>
    <t>META 5
Prestación de Servicios para la implementación de campañas educativas y de sensibilización en separación en la fuente, empleando un dispositivo electrónico de reciclaje.</t>
  </si>
  <si>
    <t>86111604
Educación de Adultos</t>
  </si>
  <si>
    <t>Este medio sirve de insumo a las sectoriales brindando información importante sobre temas de actualidad, que pueden ser tenidos en cuenta en los procesos auditores que se programen.</t>
  </si>
  <si>
    <t>55101504
Periódicos</t>
  </si>
  <si>
    <t>Prestación de servicios de apoyo a la gestión para la estructuración del programa de gestión documental de la Contraloría de Bogotá y elaboración de los anexos de las tablas de retención documental.</t>
  </si>
  <si>
    <t>Prestación de servicios de apoyo a la gestión en labores de archivo a la Subdirección de Servicios Generales de la CB</t>
  </si>
  <si>
    <t>81111801
Seguridad de los computadores, redes o internet
81112501 Servicio de licencias de software de computador.</t>
  </si>
  <si>
    <t>NOMBRE SUB-RUBRO PRESUPUESTAL</t>
  </si>
  <si>
    <t>FUNCIONARIO ESTUDIO PREVIO</t>
  </si>
  <si>
    <t>FUNCIONARIO
PROCESO CONTRACTUAL</t>
  </si>
  <si>
    <t>RESPONSABLE
(JEFE DEPENDENCIA Y SUBDIRECCIÓN CONTRATACIÓN)</t>
  </si>
  <si>
    <t>HENRY VARGAS DIAZ- Subdirector de Recursos Materiales</t>
  </si>
  <si>
    <t>WILLIAM FUENTES</t>
  </si>
  <si>
    <t>CAMILA TORRES</t>
  </si>
  <si>
    <t>GUSTAVO MONZÓN GARZÓN - Subdirector de Servicios Generales</t>
  </si>
  <si>
    <t>PEDRO GÓMEZ</t>
  </si>
  <si>
    <t>HENRY VARGAS DIAZ</t>
  </si>
  <si>
    <t>GLORIA ZAMBRANO</t>
  </si>
  <si>
    <t>Contrato suscrito</t>
  </si>
  <si>
    <t>CONSTANZA GALEANO</t>
  </si>
  <si>
    <t>NERIED ECHEVERRY</t>
  </si>
  <si>
    <t>RICARDO GARCÍA</t>
  </si>
  <si>
    <t>GUSTAVO MONZÓN GARZÓN</t>
  </si>
  <si>
    <t>CARMEN SOFÍA PRIETO DUEÑAS, Directora Apoyo al Despacho</t>
  </si>
  <si>
    <t>BISMAR LONDOÑO</t>
  </si>
  <si>
    <t>CAMILO PERDOMO CORTES- Subdirector de Bienestar Social</t>
  </si>
  <si>
    <t>Radicado solicitud de necesidad: No. 3-2014-04242 del 28-02-2014.
Estado: Contrato 30 del 15-05-2014,  con DGERARD MG SAS, por  $44.989.948, plazo:  8 meses</t>
  </si>
  <si>
    <t>Radicado solicitud de necesidad: No. 3-2014-04242 del 28-02-2014.
Estado: Contrato 31 del 16-05-2014,  con MANUFACTURAS LA FE EU, por  $44.124.998, plazo:  8 meses</t>
  </si>
  <si>
    <t xml:space="preserve">Sandra Milena Jimenez Castaño - Directora Administrativa y Financiera
Catalina Saenz Higuera -Grupo PIGA
 </t>
  </si>
  <si>
    <t>DIEGO RODRIGUEZ</t>
  </si>
  <si>
    <t>MARIO MARTINEZ</t>
  </si>
  <si>
    <t>GABRIEL ALEJANDRO GUZMAN USECHE - Director de Participación Ciudadana y Desarrollo Local</t>
  </si>
  <si>
    <t>GABRIEL ALEJANDRO GUZMÁN USECHE</t>
  </si>
  <si>
    <t>JUAN PABLO CONTRERAS LIZARAZO</t>
  </si>
  <si>
    <t>DIRECCIÓN SERVICIOS PÚBLICOS</t>
  </si>
  <si>
    <t>JOSE HERMES BORDA GARCÍA</t>
  </si>
  <si>
    <t>ADRIANA GUERRA MARTÍNEZ</t>
  </si>
  <si>
    <t>MARÍA GLADYS VALERO VIVAS</t>
  </si>
  <si>
    <t>SUBDIRECTOR DE BIENESTAR SOCIAL CAMILO PERDOMO</t>
  </si>
  <si>
    <t>CAROLINA HERNANDEZ</t>
  </si>
  <si>
    <t>MELBA PINTO,  Jefe OAC</t>
  </si>
  <si>
    <t> LUZ INÉS RODRÍGUEZ MENDOZA.</t>
  </si>
  <si>
    <t>SUBDIRECTOR DE BIENESTAR SOCIAL- CAMILO E. PERDOMO</t>
  </si>
  <si>
    <t>HENRY VARGAS DIAZ, Subdirector Recursos Materiales</t>
  </si>
  <si>
    <t>Radicado solicitud de necesidad:  No. 3-2014-01248 del 23-01-2014. 
Estado: Contrato 32 del 19-05-2014, con JARGU S.A CORREDORES DE SEGUROS, por: $0, Plazo: 12 meses.</t>
  </si>
  <si>
    <t xml:space="preserve">JOSÉ GIL - GLORIA ZAMBRANO
</t>
  </si>
  <si>
    <t xml:space="preserve">JOSÉ GIL </t>
  </si>
  <si>
    <t>81101505 Ingeniería estructural</t>
  </si>
  <si>
    <t>YEFER YESID VEGA BOBADILLA</t>
  </si>
  <si>
    <t>POR ASIGNAR</t>
  </si>
  <si>
    <t>MERY</t>
  </si>
  <si>
    <t>Necesidad de escaners y fotocopiadoras para la entidad.</t>
  </si>
  <si>
    <t>Necesidad de salvaguardar y recargar los equipos portátiles y ultrabooks, utilizando gabinetes móviles de carga.</t>
  </si>
  <si>
    <t>Se requiere servicios de apoyo a la gestión para la estructuración del programa de gestión documental de la Contraloría de Bogotá</t>
  </si>
  <si>
    <t>Se requiere servicios de apoyo a la gestión para la estructuración del programa de gestión documental de la Contraloría de Bogotá.</t>
  </si>
  <si>
    <t>Se requiere servicios de apoyo a la gestión en labores de archivo a la Subdirección de Servicios Generales de la CB</t>
  </si>
  <si>
    <t>43223306
Gabinete o cerramiento para sistemas de red</t>
  </si>
  <si>
    <t>42172011
Kits para técnicos médicos de emergencia emt.
42172001
Kits de ventriculostomia para servicios médicos de emergencia</t>
  </si>
  <si>
    <t>53103100 Chalecos para hombre</t>
  </si>
  <si>
    <t>77101601
Planificación del Desarrollo Ambiental Urbano</t>
  </si>
  <si>
    <t>82101601
Publicidad en Radio
82101801
Servicios de campañas publicitarias
82101901
Inserción en radio</t>
  </si>
  <si>
    <t>Contratar el servicio terapéutico, estiramiento y fortalecimiento muscular, dirigido a los funcionarios de la Contraloría de Bogotá, D.C</t>
  </si>
  <si>
    <t>85122102
Servicios de Terapia Ocupacional</t>
  </si>
  <si>
    <t>Adquisición de una (1) suscripción por un año al diario La República para la Oficina Asesora de Comunicaciones.</t>
  </si>
  <si>
    <t>Se requieren los servicios para la Actualización,  Diseño e Implementación del Portal Web e Intranet.</t>
  </si>
  <si>
    <t>ESTADO</t>
  </si>
  <si>
    <t>CHRISTIAN SOLIS</t>
  </si>
  <si>
    <t xml:space="preserve">Radicado 3-2013-31057 del 14-01-2014. 
ESTADO: Contrato 13 del  17-02-2014, con Germán Navarro Acevedo por $4.700.000, plazo: 30 días. </t>
  </si>
  <si>
    <t>Necesidad de elaborar fichas de valoración documental de la Contraloría de Bogotá.</t>
  </si>
  <si>
    <t>Radicado solicitud de necesidad: No.  3-2014-00982 del 21-01-2014.
Estado:  Contrato 46 del 27-06-2014 con FESTIVAL TOURS L'ALIANXA SAS</t>
  </si>
  <si>
    <t>Radicado solicitud de necesidad: No. 3-2014-03990 del 26-02-2014.
Estado: Contrato 51 del 03-07-2014, con SALOMÓN IGNACIO SUÁREZ NAMEN.</t>
  </si>
  <si>
    <t>Radicado solicitud de necesidad: Radicado:  26-02-2014, memorando 3-2014-03989, proceso 529352. 
Estado: Contrato 54 del 04-07-2014, CON  VICTOR HUGO RAMOS CARABALI</t>
  </si>
  <si>
    <t>Radicado solicitud de necesidad: 3-2014-04280 del 28-02-2014. Plazo 30 días.
Estado: Contrato 41 del 16-06-2014 con ADVANCED SUPPORT S.A</t>
  </si>
  <si>
    <t>Radicación solicitud de necesidad:  04-03-2014.
Estado: Contrato 40 del 28-05-2014 con PARTNER MERCADEO Y MEDIOS GRAFICOS S.A.S</t>
  </si>
  <si>
    <t>Contratar la consultoría para la realización de un estudio Sociodemográfico a los funcionarios que se encuentren vigentes en la planta de personal de la Contraloría de Bogotá, como línea base para el fortalecimiento, formulación e implementación de Políticas y programas que propendan el mejoramiento de la calidad de vida de los servidores públicos</t>
  </si>
  <si>
    <t>Como acuerdo del pliego de Negociación Colectiva se aprobó realizar un diagnóstico sociodemográfico de los funcionarios de la Contraloría.</t>
  </si>
  <si>
    <t>Radicado solicitud de necesidad: No. 3-2014-05092 del 12-03-2014.   
Estado: Contrato 43 del 18-06-2014. plazo 180 días, con BOSQUES CHISPAZOS RECREACIÓN DIRIGIDA Y CIA LTDA</t>
  </si>
  <si>
    <t xml:space="preserve">Radicación de la necesidad:  20-03-2014, Plazo 12 meses
Estado: Contrato 49 del 03-07-2014 con SERVICIOS POSTALES NACIONALES S.A., </t>
  </si>
  <si>
    <t>Radicado solicitud de necesidad: No. 3-2014-05700 del 21-03-2014, plazo 3 meses.
Estado: Contrato 44 del 18-06-2014 con CENTRO DE DIAGNOSTICO Y TRATAMIENTO CENDIATRA LIMITADA</t>
  </si>
  <si>
    <t>Radicado solicitud de necesidad: Radicado: 3-2014-05951 del 26-03-2014.  Plazo: 1 mes
Estado: Contrato 36 del 22-05-2014 con PSICOPROYECTOS SAS</t>
  </si>
  <si>
    <t>Radicado solicitud de necesidad:  3-2014-05706 del 21-03-2014.  plazo 6 meses
Estado: Contrato 50 del 03-07-2014 con MIGUEL ANGEL VALLEJO BURGOS</t>
  </si>
  <si>
    <t>Radicación solicitud de necesidad: Radicado: 3-2014-05885 del 26-03-2014. Plazo: 30 días.
Estado: Contrato 65 del 23-07-2014 con ANDERSON FABIAN MARROQUIN A.</t>
  </si>
  <si>
    <t>Radicado solicitud de necesidad: No.  3-2014-06184, Proceso 537827 de marzo 28 de 2014, plazo: 1 mes. 
Estado: Contrato 42 del 18-06-2014 con LOGÍSTICA, EVENTOS Y RECREACIÓN SAS</t>
  </si>
  <si>
    <t>Radicado solicitud de necesidad: 
ESTADO: Contrato 45 del 26-06-2014, POR VALOR DE $18.180.000 con FERSAR DESIGN SAS</t>
  </si>
  <si>
    <t>Radicación Necesidad: No. 3-2014-08345 del 12-05-2014
Estado: Contrato 38 del 27-05-2014 con COLSUBSIDIO</t>
  </si>
  <si>
    <t>Radicado solicitud de necesidad:  04-06-2014 
Estado: Contrato 57 del 18-07-2014 con QBE SEGUROS S.A</t>
  </si>
  <si>
    <t>24112406
Compartimientos de caja o estantería</t>
  </si>
  <si>
    <t>Se requiere adquisición de licencias de software ofimático y especializado de Plataforma Tecnológica para la CB</t>
  </si>
  <si>
    <t>70111500
Plantas y Árboles Ornamentales</t>
  </si>
  <si>
    <t>Radicado Solicitud de contratación:25-06-2014
Estado:  Contrato 66 del 28-07-2014 con CONTROL REGIONAL DE HIGIENE MANTENIMIENTO LTDA.</t>
  </si>
  <si>
    <t>15101506
Gasolina
15101505 
Combustible diesel
78181701 
Servicio de abastecimiento de combustible para vehículos</t>
  </si>
  <si>
    <t>Adquisición de Dos (2) suscripciones por un año del diario El Tiempo y Dos (2) suscripciones por un año del diario Portafolio para Oficina Asesora de Comunicaciones y Despacho de la Contralora Auxiliar.</t>
  </si>
  <si>
    <t>Contratar la elaboración de Banderas Institucionales, de acuerdo con las especificaciones técnicas.</t>
  </si>
  <si>
    <t>55121715
Banderas o accesorios</t>
  </si>
  <si>
    <t>RAÚL BASILIO VELANDIA GUTIÉRREZ</t>
  </si>
  <si>
    <t xml:space="preserve">80131502
Arrendamiento de instalaciones comerciales o industriales
</t>
  </si>
  <si>
    <t>Radicado solicitud de necesidad: 26-06-2014.
Estado: Contrato 48 del 02-07-2014, con CÉSAR TULIO CÓRDOBA VIVAR</t>
  </si>
  <si>
    <t>Se requieren los servicios para realizar actualización, mejoras tecnológicas, puesta en producción, mantenimiento y soporte técnico de los sistemas de información: SIVICOF, SIGESPRO, BSCONTROL.</t>
  </si>
  <si>
    <t>Radicación solicitud de necesidad:  No. 31-03-2014
Estado: Contrato 35 del 21-05-2014, con QBE SEGUROS S.A, plazo 54 días, a partir del 27-05-2014.</t>
  </si>
  <si>
    <t>Radicado solicitud necesidad: No. 3-2014-05696 del 21-03-2014, plazo: 3 meses. 
Estado: Contrato 56 del 14-07-2014 con ESPERANZA JURÍDICA SAS</t>
  </si>
  <si>
    <t>Radicado solicitud de necesidad: No. 3-2014-03988 del 26-02-2014.
Estado: Contrato 53 del 04-07-2014 con RICARDO REYES TORRES</t>
  </si>
  <si>
    <t xml:space="preserve">Estado: Contrato 07 del 24-01-2014, con GIUSEPPE SALVATORE SCOPPETA TORRES
</t>
  </si>
  <si>
    <t>Prestación de los servicios profesionales para apoyar a  las Subdirecciones de Contratación y Servicios Generales en la Etapa precontractual y postcontractual de las obras de mantenimiento, remodelación y reforzamiento estructural de las sedes de la Contraloría de Bogotá así como su interventoría.</t>
  </si>
  <si>
    <t>Radicado necesidad: 27-06-2014
Estado: Contrato 52 del 03-07-2014 con NORMAN FELIPE GIRALDO PATIÑO</t>
  </si>
  <si>
    <t xml:space="preserve">Estado: Contrato 47 del 27-06-2014 con PEDRO LUIS SOLER MONGUE
</t>
  </si>
  <si>
    <t>60105610
MATERIALES DE ENSEÑANZA SOBRE EL CONTROL DE PESO O EL EJERCICIO
54320205
TARJETA FLASH DE ALMACENAMIENTO DE MEMORIA
93141701
ORGANIZACIÓN DE EVENTOS CULTURALES
43200000
COMPONENTES PARA TECNOLOGÍA DE LA INFORMACIÓN, DIFUSIÓN O TELECOMUNICACIONES</t>
  </si>
  <si>
    <t>721211
Servicios de renovación y reparación de edificios comerciales y de oficinas</t>
  </si>
  <si>
    <t>Se hace necesario realizar las obras de mantenimiento y remodelacion de pisos, fachadas y cubierta en funcion del cumplimiento de los estandares de calidad para las sedes de Escuela de Capacitación, Bodega San Cayetano y Edificio Lotería de Bogotá.</t>
  </si>
  <si>
    <t xml:space="preserve">META 4
Sistema Integral de la Red Contra Incendios de las Sedes de la Contraloría de Bogotá.
Contrato N° 17 del 18-03-2014, con AGNIS S.A.S. Objeto: Diseño de Red Contra Incendios e hidráulicos. Valor: $24.684.800. </t>
  </si>
  <si>
    <t>CB-CD-57-2013</t>
  </si>
  <si>
    <t>Adición contrato 038 de 2013,  que tuvo por objeto: Contratar la prestación de servicios para realizar la actualización, mejoras tecnológicas, puesta en producción, mantenimiento y soporte técnico de los sistemas de información: Sistema de Vigilancia y Control Fiscal - SIVICOF, Sistema de Gestión de Procesos y Documentos - SIGESPRO y Sistema de gestión estratégica de indicadores - BSCONTROL, por valor de $58.263.300 y en 300 horas, sin que afecte la fecha de terminación del 01-08-2014.</t>
  </si>
  <si>
    <t>Macro Proyectos Ltda.</t>
  </si>
  <si>
    <t>Carrera 32A No. 26A -10 Piso 7</t>
  </si>
  <si>
    <t>3358888 Ext. 7051</t>
  </si>
  <si>
    <t>6 6-Sociedad Ltda.</t>
  </si>
  <si>
    <t>1144101044374
Anexo 3
Seguros del Estado
11-07-2014</t>
  </si>
  <si>
    <t>01-08-2014</t>
  </si>
  <si>
    <t>Directora de Tecnologías de la Información y las Comunicaciones</t>
  </si>
  <si>
    <t>Adriana del Pilar Guerra</t>
  </si>
  <si>
    <t>Dirección de Tecnologías de la Información y Comunicaciones</t>
  </si>
  <si>
    <t>Adición contrato 038 de 2013 con Macro Proyectos Ltda.</t>
  </si>
  <si>
    <t>43171322
Chubb de Colombia
25-06-2014</t>
  </si>
  <si>
    <t>82121603 Producto : Grabado de planchas metálicas
80141625
Servicio de gestión de programas de incentivos</t>
  </si>
  <si>
    <t>Se requiere adicionar y prorrogar el contrato 098 de 2013 con Computel System SAS, que tuvo por objeto la adquisición de equipos de tecnología informática en procesamiento, almacenamiento -virtualización, redes LAN -WLAN y seguridad perimetral.</t>
  </si>
  <si>
    <t>Realizar el acompañamiento especializado, mantenimiento y ajustes al Módulo de Nómina PERNO del sistema de información SI CAPITAL, de acuerdo con los requerimientos solicitados y priorizados por la Contraloría de Bogotá.</t>
  </si>
  <si>
    <t>Realizar el acompañamiento especializado, mantenimiento y ajustes a los sistemas de información de presupuesto PREDIS, Contabilidad LIMAY y tesorería OPGET-, que conforman el SI CAPITAL, de acuerdo con los requerimientos solicitados y priorizados por la Contraloría de Bogotá</t>
  </si>
  <si>
    <t>FECHA PROGRAMADA RADICACIÓN NECESIDAD
(SEGÚN CRONOGRAMA)</t>
  </si>
  <si>
    <t>AVANCE CUMPLIMIENTO EJECUCION PLAN DE ADQUISICIONES
(SEGÚN CRONOGRAMA)</t>
  </si>
  <si>
    <t>Radicado solicitud de necesidad: No. 3-2014-07732 del 02-05-2014, plazo 12 meses o hasta agotar el presupuesto. 
Estado: Contrato 67 del  29-07-2014 con CODECO SAS</t>
  </si>
  <si>
    <t xml:space="preserve">Radicado solicitud de necesidad:  memorando 3-2014-07966 del 06-05-2013. 
Estado: Contrato 70 del 11-08-2014 con UNIÓN TEMPORAL SYRTEC-ABC SERVITECNIC
</t>
  </si>
  <si>
    <t>82121701 Servicios de copias en blanco y negro o de cotejo</t>
  </si>
  <si>
    <t>Se requiere servicios profesionales para apoyar en la actualización de la tabla de retención documental y en el diseño del programa de Gestión Documental de la CB.</t>
  </si>
  <si>
    <t>Conforme a la intervención de la obra civil en las Bodegas de San Cayetano, se hace necesario el traslado de 16 funcionarios del Almacén y del Archivo de la Entidad. Así mismo, el mobiliario, archivo, implementos e insumos de las instalaciones.</t>
  </si>
  <si>
    <t>Se requiere realizar los estudios y diseños para el análisis y manejo de aguas servidas superficiales y establilidad geotécnica de la sede vacacional Hotel Club y el Centro de Estudios de la CB.</t>
  </si>
  <si>
    <t>26101500 Clase: Motores</t>
  </si>
  <si>
    <t>Radicación solicitud de necesidad: No. 3-2014-00118 del 07-01-2014.
ESTADO: Contrato 73 del 15-08-2014, con la Universidad Nacional de Colombia.</t>
  </si>
  <si>
    <t>Radicación solicitud de necesidad: 05-03-2014
Estado: Contrato 25 del 29-04-2014, con CARLOS JULIO PINZÓN, valor:  $770.400, plazo: 30 días</t>
  </si>
  <si>
    <t>Radicación solicitud de necesidad: 10-04-2014.  Plazo: 15 días.
Estado: Contrato 33 del 20-05-2013, con M+ LTDA</t>
  </si>
  <si>
    <t>Prestación de servicios especializado para la realización de caminatas ecológicas a los funcionarios y familiares de la Contraloría de Bogotá.</t>
  </si>
  <si>
    <t>META 4: Realizar los estudios y diseños necesarios de conformidad con la normatividad vigente, para el análisis y manejo de aguas servidas superficiales y establilidad geotécnica de la sede vacacional Hotel Club y el Centro de Estudios de la CB, ubicada en las fincas de Pacande y Yajaira de la Vereda Espinalito del Municipio de Fusagasuga.</t>
  </si>
  <si>
    <t>Radicado solicitud de necesidad: 17-02-2014, memorando 3-2014-03305. 
ESTADO: Contrato 74 del 19-08-2014 con SOPT SAS</t>
  </si>
  <si>
    <t>Radicado solicitud de necesidad: 17-02-2014, memorando 3-2014-03305. 
ESTADO: Contrato 74 del 19-08-2014, con SOPT SAS.</t>
  </si>
  <si>
    <t>Radicación solicitud de necesidad:  Memorando del 29-05-2014.
Estado: Contrato 75 del 20-08-2014 con HANS FERNANDO CASTILLO JACOBUS</t>
  </si>
  <si>
    <t>Adquisición de tres (3) suscripciones por 1 año del diario El Tiempo, Dos (2) suscripciones por 1 año del diario Portafolio para Despacho del Contralor, Dirección de Estudios de Economía y Política Pública, Oficina Asesora de Comunicaciones y Despacho de la Contralora Auxiliar.</t>
  </si>
  <si>
    <t>Radicado solicitud de necesidad: 29-07-2014 memorando 3-2014-13038.
Estado: Contrato 76 del 21-08-2014 con Casa Editorial El Tiempo.</t>
  </si>
  <si>
    <t>Radicado solicitud de necesidad: 14- julio 2014.
Estado: Contrato 72 del 12-08-2014 con VERDE MEDIA LATINA SAS.</t>
  </si>
  <si>
    <t>82131600 Fotógrafos cinematógrafos</t>
  </si>
  <si>
    <t>Contratar la prestación del servicio para la preproducción, producción y posproducción de una pieza comunicacional audiovisual interna en video HD, con una duración de 4 minutos, entregada así: original en formato Mini DV con cinco copias de este original en DVD. $32.715.000
Se une con Preproducción, producción y posproducción de una pieza comunicacional audiovisual: $29.228.000</t>
  </si>
  <si>
    <t>Prestación del servicio para la preproducción, producción y posproducción de una pieza comunicacional audiovisual de 30 segundos en formato HD, que será entregada en dos originales: una en formato Betacam SP y otra en formato DvcPro (25 Mbps cinta tamaño estándar), además de cinco copias en DVD,  por $28.228.000.  
Se une con Producción de un Video Institucional del Himno de la Contraloría de Bogotá por $32.715.000</t>
  </si>
  <si>
    <t>Proveer a la entidad de elementos de papelería, útiles e insumos de oficina, necesarios para el normal funcionamiento de las dependencias.</t>
  </si>
  <si>
    <t>Radicación solicitud de necesidad: 02-01-2014, memorando 3-2013-31993. Devolución para ajustes técnicos febrero 14 de 2014. Nuevamente radicado: 17-02-2014.
ESTADO: Contrato 78 del 23-08-2014 con GUALA FILMS SAS</t>
  </si>
  <si>
    <t>Radicación solicitud de necesidad: memorando: No. 3-2014-05094 del 12-03-2014.  El 01-04-2014, se devolvió la necesidad a la Subdirección de Bienestar Social para los ajustes correspondientes.
Estado:  Contrato 80 del 27-08-2014 con FUNDACIÓN SOCIAL COLOMBIANA -CEDAVIDA</t>
  </si>
  <si>
    <t>Con el fin de premiar a los mejores funcionarios de carrera administrativa de los niveles profesional, técnico y asistencial de la Contraloría de Bogotá, por obtener calificación excelente en la evaluación de desempeño.</t>
  </si>
  <si>
    <t>Radicación solicitud de necesidad: No. 3-2014-05869 del 25-03-2014.  Plazo: Un (1) año.  Teniendo en cuenta el valor registrado para el contrato, se devolvió la necesidad para realizarse cuando termine la Ley de garantías
Estado: Contrato 64 del 23-07-2014 CON EDITORIAL EL GLOBO S.A -LA REPÚBLICA</t>
  </si>
  <si>
    <t>Radicación solicitud de necesidad: No. 3-2014-05869 del 25-03-2014.  Plazo: Un (1) año.  Teniendo en cuenta el valor registrado para el contrato, se devolvió la necesidad para realizarse cuando termine la Ley de garantías
Estado: Contrato 63 del 23-07-2014 con CASA EDITORIAL EL TIEMPO S.A.</t>
  </si>
  <si>
    <t>Radicado necesidad: 01-07-2014
Estado: Contrato 59 del 21-07-2014 con MARÍA DE LOS ANGELES BURGOS MEDINA</t>
  </si>
  <si>
    <t xml:space="preserve">Radicado necesidad: 01-07-2014
Estado: Contrato 58 del 21-07-2014 con BRYAN ALFONSO CASTAÑEDA FRANCO
</t>
  </si>
  <si>
    <t xml:space="preserve">Radicado necesidad: 01-07-2014
Estado: Contrato 61 del 21-07-2014 con CARLOS JOSUÉ ESTUPIÑÁN ROJAS </t>
  </si>
  <si>
    <t>Radicado necesidad: 01-07-2014
Estado: Contrato 60 del 21-07-2014 con IGNACIO MANUEL EPINAYU PUSHAINA</t>
  </si>
  <si>
    <t>Se requiere la adquisición de Rack para centro de Cómputo.</t>
  </si>
  <si>
    <t>Radicado solicitud de necesidad: 3-2014-10985 del 16-06-2014.
Estado:  Contrato 79 DEL 22-08-2014 CON SISTEMAS AUDIOVISUALES LTDA</t>
  </si>
  <si>
    <t>24111503
Bolsas plásticas
47121701
Bolsas de basura</t>
  </si>
  <si>
    <t>76121501
Recolección o destrucción o transformación o eliminación de basuras</t>
  </si>
  <si>
    <t>JOSÉ GIL</t>
  </si>
  <si>
    <t>Mantenimiento entidad</t>
  </si>
  <si>
    <t>prestación de Servicios</t>
  </si>
  <si>
    <t>26111707
Baterías de Plomo -ácido</t>
  </si>
  <si>
    <t>81101516
Servicios de consultoría, de energía o servicios públicos</t>
  </si>
  <si>
    <t>20 días hábiles</t>
  </si>
  <si>
    <t>Arrendamiento de un inmueble (bodega), que cuente con un área aproximada de 1,150 mt2 distribuido de la siguietne manera: Entre 700 a 850 mt2 de área destinado para la bodega, y entre 200 a  300 mt2 área destinada para el funcionamiento de las oficinas, que cumpla con las especificaciones técnicas requeridas por la entidad, para el traslado temporal de la Sede San Cayetano ubidada en la calle 46A No. 82-54 Int. 12, donde funciona actualmente el almacén y el archivo central de la Contraloría de Bogotá D.C., durante el tiempo de ejecución de las obras civiles de esta sede de la entidad.</t>
  </si>
  <si>
    <t>Para modernizar la sede donde actualmente funciona la Escuela de Capacitación, la Contraloría de Bogotá requiere arrendar un inmueble para trasladar dicha sede mientras dura la intervención de la obra civil.</t>
  </si>
  <si>
    <t>Radicado solicitud de necesidad:  01-07-2014.
Estado:  Contrato 83 del 02-09-2014 con VIACOLTUR SAS.</t>
  </si>
  <si>
    <t>Adición 2 y Prórroga 3 Contrato No. 93 de 2013</t>
  </si>
  <si>
    <t>Adición y Prórroga Contrato No. 93 de 2013 para prestación del servicio de fotocopiado con el suministro de tóner y papel para las diferentes dependencias de la Contraloría de Bogotá.</t>
  </si>
  <si>
    <t>Empresa Unipersonal</t>
  </si>
  <si>
    <t>2144101154742
Anexo 5
Seguros del Estado
30-07-2014</t>
  </si>
  <si>
    <t>30-07-2014</t>
  </si>
  <si>
    <t>4 días hábiles</t>
  </si>
  <si>
    <t>05-08-2014</t>
  </si>
  <si>
    <t>CB-PMINC-50-2014</t>
  </si>
  <si>
    <t>Adición contrato 045 de 2014 con FERSAR DESIGN S.A.S</t>
  </si>
  <si>
    <t>Adición al contrato 045 de 2014 con FERSAR DESIGN S.A.S, Objeto: Compra de mobiliario (mesas con parasol tipo sombrilla y sillas en aluminio fundido) para las diferentes dependencias de la Contraloría de Bogotá D.C.</t>
  </si>
  <si>
    <t>FERSAR DESIGN SAS</t>
  </si>
  <si>
    <t>Calle 163A No. 20-83</t>
  </si>
  <si>
    <t>2617298-3124677152</t>
  </si>
  <si>
    <t>56101603 Mesas para jardín o muebles para picnic.
56101601 Paraguas para jardín
56101602 Sillas para jardín</t>
  </si>
  <si>
    <t>2368517 Anexo 3
Liberty Seguros S.A
19-08-2014</t>
  </si>
  <si>
    <t>Adición y prórroga 2 al contrato 047 de 2013 suscrito con la Empresa de Telecomunicaciones de Bogotá -ETB</t>
  </si>
  <si>
    <t>Adición y prórroga 2 al contrato 047 de 2013 suscrito con la Empresa de Telecomunicaciones de Bogotá -ETB, con el fin de que se de continuidad al servicio de Enlaces o Canales dedicados, actualmente contratados.</t>
  </si>
  <si>
    <t>33-44-101061390
Seguros del Estado S.A.</t>
  </si>
  <si>
    <t>ADRIANA DEL PILAR GUERRA</t>
  </si>
  <si>
    <t>FALTA PUBLICAR LA ADICIÓN Y PRÓRROGA EN SECOP</t>
  </si>
  <si>
    <t>Prestación servicios profesionales para apoyar en la actualización de la tabla de retención documental y en el diseño del programa de Gestión documental de la CB.</t>
  </si>
  <si>
    <t>Radicado solicitud de necesidad: Memorando 3-2014-11058 del 17-06-2014.
Estado: Contrato 84 del  05-09-2014 con  GOLD SYS LTDA</t>
  </si>
  <si>
    <t>Mediante memorando 3-2014-15687 del 28-08-2014 el Director de Servicios Públicos remite la solicitud de necesidad .
ESTADO: Contrato 86 del 11-09-2014 con JAIME SÁNCHEZ DE GUZMÁN</t>
  </si>
  <si>
    <t>Arrendamiento de un inmueble (casa) que cuente con un área de 350 a 400 mts2 y que cumpla con las especificaciones técnicas requeridas por la entidad, para el traslado temporal de la sede Escuela de Capacitación, durante el tiempo de ejecución de las obras civiles de esta sede de la CB.</t>
  </si>
  <si>
    <t>Radicado solicitud de necesidad: 05-08-2014 Memorando 3-2014-14580.
Estado:  Contrato 87 del 16-09-2014  con Jaime Alberto Vera Rojas.</t>
  </si>
  <si>
    <t xml:space="preserve">META 4:
Contratar la realización de las obras de mantenimiento y reparaciones locativas de las sedes de la Contraloría de Bogotá, denominadas Escuela de Capacitación, edificio Lotería de Bogotá, y archivo San Cayetano.
</t>
  </si>
  <si>
    <t xml:space="preserve">Radicado solicitud de necesidad: Memorando del 30-05-2014.
Estado: Contrato 17 del 18-03-2014, con AGNIS S.A.S. </t>
  </si>
  <si>
    <t>Radicación solicitud de necesidad: 14-01-2014, memorando 3-2013-31630, nuevamente radicado con memorando 3-2014-01625 del 28-01-2014.
Estado: Contrato 15 del 21-02-2014 con INSTITUTO COLOMBIANO DE NORMAS TECNICAS Y CERTIFICACION ICONTEC.</t>
  </si>
  <si>
    <t>Contar con un símbolo que nos represente en las actividades  institucionales, reafirmando los valores institucionales y fomentando el sentido de pertenencia.</t>
  </si>
  <si>
    <t>ALEJANDRO SICARD</t>
  </si>
  <si>
    <t>Radicado solicitud de necesidad: Memorando 3-2014-11668 del 01-07-2014.
Estado:  Adición contrato 038 de 2013 con Macroproyectos Ltda del 08-07-2014</t>
  </si>
  <si>
    <t>Radicado solicitud de necesidad: 20-01-2014, MEMORANDO 3-2014-00960.
Estado: Contrato 10 del 24-01-2014, con CÉSAR AUGUSTO AGUIRRE GALINDO.</t>
  </si>
  <si>
    <t>Adquisición de tres suscripciones por un (1) año del diario:  El Espectador, para la Oficina Asesora de Comunicaciones y Despacho del Contralor y Despacho del Contralor Auxiliar.</t>
  </si>
  <si>
    <t>META 4
PUNTO DE INVERSIÓN: SISTEMA DE ARCHIVO RODANTE, ARCHIVO FIJO, MUEBLE FIJO, MESAS AUXILIARES, SOFAS, MESAS, SILLAS, ESTANTERIA Y MOBILIARIO PARA PUESTOS DE TRABAJO PARA LA SEDES DE LA CONTRALORÍA DE BOGOTÁ. 
Contratar la compra de mobiliario (mesas con parasol tipo sombrilla y sillas en aluminio fundido) para las diferentes dependencias de la Contraloría de Bogotá D.C.</t>
  </si>
  <si>
    <t xml:space="preserve">META 4
PUNTO DE INVERSIÓN: SISTEMA DE ARCHIVO RODANTE, ARCHIVO FIJO, MUEBLE FIJO, MESAS AUXILIARES, SOFAS, MESAS, SILLAS, ESTANTERIA Y MOBILIARIO PARA PUESTOS DE TRABAJO PARA LA SEDES DE LA CONTRALORÍA DE BOGOTÁ. 
Contratar la compra de mobiliario (sofás y mesas) para las diferentes dependencias de la Contraloría de Bogotá.  
</t>
  </si>
  <si>
    <t>Radicación solicitud de necesidad: 3-2014-0775 del 17-01-2014.
Estado:  Contrato 03 del 23-01-2014 con LUIS GERMÁN GÓMEZ BUSTAMANTE</t>
  </si>
  <si>
    <t>Estado: Contrato 04 del 24-01-2014, con GINNA PAOLA RINCÓN ORTIZ.</t>
  </si>
  <si>
    <t>Prestación de servicios para la organización, administración y ejecución de acciones logísticas para la realización de eventos institucionales requeridos por la Contraloría de Bogotá D.C.</t>
  </si>
  <si>
    <t>Se requier prestación de servicios para la organización, administración y ejecución de acciones logísticas para la realización de eventos institucionales requeridos por la Contraloría de Bogotá D.C.</t>
  </si>
  <si>
    <t>80121704
Servicios legales sobre contratos
80121601
Servicios legales sobre competencia o regulaciones gubernamentales</t>
  </si>
  <si>
    <t>Prestación de servicios profesionales de abogado para que ejerza la representación Judicial y extrajudicial de  la CB, así como para asesorar al Contralor de Bogotá,D.C., y a las diferentes dependencias de la entidad, en el conocimiento, trámites y emisión de conceptos, fallos y asuntos jurídicos y en general todas las actuaciones inherentes al cargo.</t>
  </si>
  <si>
    <t>Se requiere el apoyo de un abogado para que ejerza la representación Judicial y extrajudicial de  la CB, así como para asesorar al Contralor de Bogotá,D.C., y a las diferentes dependencias de la entidad, en el conocimiento, trámites y emisión de conceptos, fallos y asuntos jurídicos y en general todas las actuaciones inherentes al cargo.</t>
  </si>
  <si>
    <t>JEFE OFICINA JURÍDICA</t>
  </si>
  <si>
    <t>Se requiere para el apoyo al desarrollo de los procesos de Responsabilidad Fiscal y Jurisdicción Coactiva desde la vigencia 2010 para evitar que opere el fenómeno jurídico de la prescripción.</t>
  </si>
  <si>
    <t>JULIAN DARÍO HENAO CARDONA
Jefe Oficina Jurídica</t>
  </si>
  <si>
    <t xml:space="preserve">Prestar los servicios profesionales a la Dirección de Estudios de Economía y Política Pública de la Contraloría de Bogotá, D.C., en desarrollo de los temas relacionados en la estructuración, evaluación y desarrollo del Plan Anual de Estudios.  </t>
  </si>
  <si>
    <t>La Dirección de Estudios de Economía y Política Pública no cuenta con personal suficiente e idóneo para atender los requerimientos técnicos que surgen en desarrollo del proceso de estudios de economía y política pública, en la planeación, monitoreo y seguimiento de los informes de este proceso, en especial los que tienen que ver con el seguimiento a las políticas públicas.</t>
  </si>
  <si>
    <t xml:space="preserve">RAMIRO AUGUSTO TRIVIÑO SÁNCHEZ </t>
  </si>
  <si>
    <t>Prestar los servicios profesionales a la Contraloría de Bogotá, Dirección de Participación Ciudadana y Desarrollo Local, articulando el trabajo interinstitucional con la Secretaría de Educación y el IDEPAC, y realizando actividades formativas encaminadas a fortalecer el proceso de sensibilización, elección y posesión de contralores estudiantiles y el ejercicio de sus funciones.</t>
  </si>
  <si>
    <t>Radicado solicitud de necesidad: 20-03-2014, Plazo: 12 Meses.
Estado: Contrato 39 del 28-05-2014 con DELIVERY COLOMBIA S.A.</t>
  </si>
  <si>
    <t>Estado: Contrato 85 del 09-09-2014 con Macroproyectos Ltda</t>
  </si>
  <si>
    <t>Radicación Solicitud de Necesidad:  15-07-2014 Memorando 3-2014-12604
Estado: Contrato 88 del 24-09-2014 con BANDERAS DE LUJO SAS.</t>
  </si>
  <si>
    <t>Radicado solicitud de necesidad: Memorando del  25-06-2014.
Nuevamente radicado solicitud de necesidad: Memorando   del 29-08-2014
Estado: Contrato 89 de 26-09-2014 con REAL STATE BUSINESS SAS.</t>
  </si>
  <si>
    <t>25101503 Producto: Carros</t>
  </si>
  <si>
    <t>Radicado solicitud de necesidad: 05-08-2014 Memorando 3-2014-14575.
Estado:  Contrato 90 del 29-09-2014, con DIANA GISELLE CARO MORENO</t>
  </si>
  <si>
    <t>Radicado solicitud de necesidad: 26-05-2014
Estado: Contrato 91 del 22-09-2014 con INSTITUCIONAL STAR SERVICES LTDA</t>
  </si>
  <si>
    <t>Compra, planeación, estructuración, instalación y/o actualización de 1100 licencias de antivirus para los computadores de la entidad distribuidas de la siguiente manera 1070 licencias para computadores personales (todo en uno, escritorio y portátiles) y 30 licencias para servidor (físicos y virtuales).</t>
  </si>
  <si>
    <t>Radicado Solicitud de necesidad: 04-08-2014 memorando 3-2014-14279.
Estado:  Contrato 94 del 30-09-2014, con REDCOMPUTO LTDA.</t>
  </si>
  <si>
    <t>Compra e instalación de baterías recargables reguladas, secas, selladas de 12 voltios, 80 amperios/hr con plomo acido, para la UPS de 120 KVA, de propiedad de la Contraloría de Bogotá.</t>
  </si>
  <si>
    <t>Se requiere la compra e instalación de baterías recargables reguladas, secas, selladas de 12 volios, 80 amperios/hr con plomo ácido, para la UPS de 120 KVA, de propiedad de la Contraloría de Bogotá.</t>
  </si>
  <si>
    <t>Radicado solicitud de necesidad:  28-08-2014 con memorando 3-2014-15724.
Estado: Contrato 96 del 07-10-2014 con TRONEX S.A.S</t>
  </si>
  <si>
    <t>Radicado: Memorando 3-2014-18221 del 30-09-2014, suscrito por el Jefe de la Oficina Jurídica Dr. Julián Darío Henao Cardona.
Estado:  Contrato 97 del 08-10-2014 con ALVARO TORRES ALVEAR</t>
  </si>
  <si>
    <t>Radicado: 3-2014-05884 del 26-03-2014. Plazo: 10 días hábiles.
Estado: Contrato 98 del 08-10-2014, con AG DIGITAL PRINT QUE QUIERES IMPRIMIR LTDA</t>
  </si>
  <si>
    <t xml:space="preserve">Se requiere garantizar el mantenimiento preventivo y correctivo de los equipos instalados en la sala de oralidad de propiedad de la Contraloría de Bogotá D.C. </t>
  </si>
  <si>
    <t>Radicado solicitud de necesidad: No. 3-2014-06033 del 27-03-2014. Plazo: 5 días hábiles.
Estado: Contrato 110 del 24 de octubre de 2014, con COLSUBSIDIO.</t>
  </si>
  <si>
    <t>Radicado solicitud de la necesidad: 02-09-2014
Estado:  Contrato 108 del 22-10-2014 con IT GREEN COLOMBIA SAS.</t>
  </si>
  <si>
    <t>DIRECCIÓN DE ESTUDIOS DE ECONOMÍA Y POLÍTICA PÚBLICA</t>
  </si>
  <si>
    <t>SUBDIRECCIÓN DE RESPONSABILIDAD FISCAL Y JURISDICCIÓN COACTIVA</t>
  </si>
  <si>
    <t>Compra venta de ciento noventa y siete (197) bonos o tarjetas por valor de ciento treinta mil pesos ($130.000) m/cte cada uno, para redimir única y exclusivamente por turismo, elementos de consumo de supermercado o artículos personales.</t>
  </si>
  <si>
    <t>Radicado solicitud de necesidad: Memorando del 30-05-2014.
Nuevamente se remite solicitud de necesidad mediante memorando del 31-07-2014.
Estado:  Contrato 114 del 30-10-2014, con CODEOBRAS SAS</t>
  </si>
  <si>
    <t>Prestación del servicio de empaque, embalaje, traslado y entrega, de los bienes muebles, que conforman la dotación de las dependencias que funcionan en la Bodega de San Cayetano ubicada en la Calle 46 A No. 82 -54 IN 12, la Subdirección de Capacitación y Cooperación Técnica ubicada en la Transversal 17 No. 45 D 41y la sede de Control Interno y asuntos Disciplinarios ubicada en la calle 25 B No. 32 A 17.</t>
  </si>
  <si>
    <t>78101801 Servicios de 
transporte de carga 
por carretera (en 
camión) en área 
local
78121502 Servicios de 
embalaje</t>
  </si>
  <si>
    <t>20 días calendario</t>
  </si>
  <si>
    <t xml:space="preserve">Se requiere la prestación del servicio de empaque, embalaje, traslado y entrega, de los bienes muebles, que conforman la dotación de las dependencias que funcionan en la Bodega de San Cayetano ubicada en la Calle 46 A No. 82 -54 IN 12, la Subdirección de Capacitación y Cooperación Técnica ubicada en la Transversal 17 No. 45 D 41y la sede de Control Interno y asuntos Disciplinarios ubicada en la calle 25 B No. 32 A 17.
desde las 8:00 a.m. y 
hasta las 5:00 p.m. Incluye el fin de semana en el cual se requiere traslado (dentro de los horarios 
establecidos por la ley 962 de 2005 y Decreto 495 de 2009), empaque, embalaje, y entrega de los 
bienes muebles en horas diurnas y/o nocturnas.
</t>
  </si>
  <si>
    <t>Prestación del servicio de desmonte, organización del archivo de gestión documental y montaje, en sitio de origen y destino de acuerdo con los requerimientos. Así como los bienes muebles que hacen parte del funcionamiento de la bodega de San Cayetano ubicada en la Calle 46 A No. 82 -54 IN 12 y la Subdirección de Capacitación y Cooperación Técnica ubicada en la Transversal 17 No. 45 D 41.</t>
  </si>
  <si>
    <t xml:space="preserve">Se requiere la prestación del servicio de desmonte, organización del archivo de gestión documental y montaje, en sitio de origen y destino de acuerdo con los requerimientos. Así como los bienes muebles que hacen parte del funcionamiento de la bodega de San Cayetano ubicada en la Calle 46 A No. 82 -54 IN 12 y la Subdirección de Capacitación y Cooperación Técnica ubicada en la Transversal 17 No. 45 D 41.
</t>
  </si>
  <si>
    <t>72103301 Servicios de 
mantenimiento y 
Reparacion de 
Infraestructura</t>
  </si>
  <si>
    <t>ADICION Y PRORROGA CONTRATO DE
ARRENDAMIENTO 042-2013 SUSCRITO
CON LA LOTERIA DE BOGOTA</t>
  </si>
  <si>
    <t>Se hace necesario realizar la Interventoría administrativa, técnica, financiera y jurídica de las obras de mantenimiento y remodelación de las sedes de la Contraloría de Bogotá.</t>
  </si>
  <si>
    <t xml:space="preserve">80121704
Servicios legales sobre contratos
</t>
  </si>
  <si>
    <t>Radicado memorando  3-2014-18479 del 03-10-2014.  Devuelto y enviado nuevamente con memorando 3-2014-19296 del 14-10-2014.
Estado:  Contrato 113 del 28-10-2014, con GIUSEPPE SALVATORE SCOPPETTA TORRES</t>
  </si>
  <si>
    <t>93151500
Administración Publica</t>
  </si>
  <si>
    <t>META 4
PUNTO DE INVERSIÓN: SISTEMA DE ARCHIVO RODANTE, ARCHIVO FIJO, MUEBLE FIJO, MESAS AUXILIARES, SOFAS, MESAS, SILLAS, ESTANTERIA Y MOBILIARIO PARA PUESTOS DE TRABAJO PARA LA SEDES DE LA CONTRALORÍA DE BOGOTÁ. 
Adición al contrato 045 de 2014 con FERSAR DESIGN S.A.S, Objeto: Compra de mobiliario (mesas con parasol tipo sombrilla y sillas en aluminio fundido) para las diferentes dependencias de la Contraloría de Bogotá D.C.</t>
  </si>
  <si>
    <t>Soporte para la mesa con el fin de  darle mayor estabilidad y firmeza, evitando posibles accidentes.</t>
  </si>
  <si>
    <t xml:space="preserve">META 6:
Compra de nueve (9) camionetas 4x4 y un (1) microbús de12 puestos, nuevos, según especificaciones y caracterísiticas técnicas mínimas definidas por la entidad.
El contratista al que se le adjudique el contrato, deberá recibir como parte de pago el valor definido por la Entidad de los vehículos identificados con las placas: OBG301, OBE415, OBF951, OBE771, OBG278, OBG293, OBG295, OBG297, OBG299, OBG299, en el lugar y en el estado en que se encuentren, valor de $65.400.000
</t>
  </si>
  <si>
    <t>PROYECTO DE INVERSIÓN</t>
  </si>
  <si>
    <t>CB-CD-004-2014</t>
  </si>
  <si>
    <t>Adición 1 y Prórroga 1 al contrato 4 de 2014</t>
  </si>
  <si>
    <t>Adición 1 y Prórroga 1 al contato 4 de 2014, que tuvo por objeto Contratar los servicios profesionales especializados para apoyar los procesos de contratación en la Subdirección de Bienestar Social de la Contraloría de Bogotá.</t>
  </si>
  <si>
    <t>GINNA PAOLA RINCÓN ORTIZ</t>
  </si>
  <si>
    <t>CARRERA 1 F BIS ESTE No.81-26 SUR</t>
  </si>
  <si>
    <t>4763264-3168663389
EPS: FAMISANAR
AFP: PORVENIR
E-MAIL:  nnagipro@gmail.com</t>
  </si>
  <si>
    <t>3344101095119
Seguros del Estado
09-09-2014</t>
  </si>
  <si>
    <t>CB-CD-003-2014</t>
  </si>
  <si>
    <t>Adición 1 y Prórroga 1 al contrato 3 de 2014</t>
  </si>
  <si>
    <t>Adición 1 y Prórroga 1 al contrato 3 de 2014 que tuvo por objeto: Prestación de Servicios profesionales en desarrollo del sistema en Gestión de la Seguridad y Salud en el trabajo/SG-STT y en forma interdisciplinaria con el grupo de gestión de la seguridad y Salud en el Trabajo/GG-SST de la entidad.</t>
  </si>
  <si>
    <t>LUIS GERMÁN GÓMEZ BUSTAMANTE</t>
  </si>
  <si>
    <t>CALLE 23 D No. 86-28 APTO 104 INT 2</t>
  </si>
  <si>
    <t>3203093286
AFP:COLPENSIONES
EPS: NUEVA EPS
e-mail: saludocupacional94@hotmail.com 
LUGAR NACIMIENTO: Bogotá</t>
  </si>
  <si>
    <t>1244101098614 Anexo 1
Seguros del Estado S.A.
26-09-2014</t>
  </si>
  <si>
    <t>SUBDIRECTORA DE BIENESTAR SOCIAL</t>
  </si>
  <si>
    <t>GLORIA ALEXANDRA MORENO BRICEÑO</t>
  </si>
  <si>
    <t>51.898.556 </t>
  </si>
  <si>
    <t xml:space="preserve">132 132-Arrendamiento de bienes inmuebles </t>
  </si>
  <si>
    <t>899999270-1</t>
  </si>
  <si>
    <t>LOTERÍA DE BOGOTÁ</t>
  </si>
  <si>
    <t>Cra 32A No. 26-14</t>
  </si>
  <si>
    <t>11 11-Entidad Estatal</t>
  </si>
  <si>
    <t>3120201</t>
  </si>
  <si>
    <t>ADICION Y PRORROGA CONTRATO 071-
2013 SUSCRITO CON LA COMPAÑIA DE
VIGILANCIA VIGIAS DE COLOMBIA S.R.L
LTDA.</t>
  </si>
  <si>
    <t>ADICION Y PRORROGA CONTRATO 071-2013 SUSCRITO CON LA COMPAÑIA DE VIGILANCIA VIGIAS DE COLOMBIA S.R.L LTDA.</t>
  </si>
  <si>
    <t>9 9-Licitación Pública (Ley 1150 de 2007)</t>
  </si>
  <si>
    <t xml:space="preserve">43 43-Suministro de Servicio de Vigilancia </t>
  </si>
  <si>
    <t>860050247-6</t>
  </si>
  <si>
    <t xml:space="preserve">VIGÍAS DE COLOMBIA SRL LTDA
</t>
  </si>
  <si>
    <t>Cra 19 # 166-34 </t>
  </si>
  <si>
    <t>NA PRÓRROGA</t>
  </si>
  <si>
    <t>4 MESES Y 12 DÍAS</t>
  </si>
  <si>
    <t>Radicado solicitud de necesidad: Memorando del 25-06-2014.
Nuevamente se radicó solicitud de necesidad:  Memorando  3-2014-16289 del 05-09-2014.
ESTADO: Contrato 95 del 02-10-2014, con JORGE ALBERTO BETANCOURT HENAO</t>
  </si>
  <si>
    <t xml:space="preserve">82121503
Impresión digital
</t>
  </si>
  <si>
    <t>Radicación necesidad: Memorando del 09-07-2014 
Estado: Contrato 111 del 28-10-2014 con Practitoner SAS</t>
  </si>
  <si>
    <t>SUBDIRECTOR DE BIENESTAR SOCIAL- GLORIA ALEXANDRA MORENO</t>
  </si>
  <si>
    <t>Compra venta de bonos o tarjetas navideñas por valor de cien mil pesos m/cte ($100.000, oo) cada uno, para redimir única y exclusivamente por juguetería y/o ropa infantil para los hijos de los funcionarios de la Contraloría de Bogotá entre las edades de 0 - 12 años</t>
  </si>
  <si>
    <t xml:space="preserve">14111608 Certificados de regalo
80141611 Servicios de personalización de obsequios o productos
80141623 Servicio de comercialización
80141625 Servicio de gestión de programas de incentivos
</t>
  </si>
  <si>
    <t xml:space="preserve">44121600 Suministro de 
Escritorio
4320205 Tarjeta Flash de 
almacenamiento 
de memoria
44103103 Tóner para 
fotocopiadora o 
fax
</t>
  </si>
  <si>
    <t>Suministro de bienes conformados por tonners e insumos y accesorios para las impresoras y computadores de la Contraloría de Bogotá D.C., mediante el sistema outsourcing-proveeduría integral, de conformidad con las especificaciones técnicas descritas en las fichas.</t>
  </si>
  <si>
    <t>72121103 Servicios de renovación y reparación de edificios comerciales y de oficinas
72151500 Servicios de sistemas eléctricos
72151600 Servicios de sistemas especializados de comunicación</t>
  </si>
  <si>
    <t>Suscripción, mantenimiento, actualización de un servicio de información jurídica sistematizada, con acceso a través de internet, para usuarios ilimitados y que permita la consulta desde las diferentes sedes y localidades de la Contraloría de Bogotá, D.C.</t>
  </si>
  <si>
    <t>Se requiere suscripción, mantenimiento, actualización de un servicio de información jurídica sistematizada, con acceso a través de internet, para usuarios ilimitados y que permita la consulta desde las diferentes sedes y localidades de la Contraloría de Bogotá, D.C.</t>
  </si>
  <si>
    <t>NOMBRE RUBRO 
PRESUPUESTAL</t>
  </si>
  <si>
    <t>Prestar los servicios profesionales a la Contraloría de Bogotá D.C. en la asesoría y desarrollo en los aspectos relacionados con la prestación de los servicios de acueducto y alcantarillado, así como del nuevo modelo de aseo de la Administración Distrital.</t>
  </si>
  <si>
    <t xml:space="preserve">Se hace necesario realizar las obras de mantenimiento y remodelacion de pisos, fachadas y cubierta en funcion del cumplimiento de los estandares de calidad para las sedes donde funcionaba  la Oficina de Desarrollo Local y la Sede donde funcionaba Control Interno.
</t>
  </si>
  <si>
    <t>30 días calendario</t>
  </si>
  <si>
    <t>Se requiere adecuar la sala de oralidad brindando mayor comodidad a las personas y funcionarios que acuden a audiencias públicas y de responsabilidad fiscal.</t>
  </si>
  <si>
    <t>56121006
Bancas tapizadas</t>
  </si>
  <si>
    <t>Dar cumplimiento a lo reglamentado en el sistema de gestión de la seguridad y salud en el trabajo, para lo cual se hace necesario proveer a las dependencias de botiquines portátiles dotados con sus respectivos insumos.</t>
  </si>
  <si>
    <t>ALEXANDRA MORENO</t>
  </si>
  <si>
    <t>81112200 Mantenimiento y soporte de software
45121500 Cámaras</t>
  </si>
  <si>
    <t>Radicado solicitud necesidad: 04-08-2014 con memorando 3-2014-14009.
Estado: Estado: Contrato 118 del 11-11-2014 con CONSORCIO INTERNACIONAL DE SOLUCIONES INTEGRALES SAS</t>
  </si>
  <si>
    <t>Adición No. 1 al contrato No. 73 de 2014, con la Universidad Nacional de Colombia.</t>
  </si>
  <si>
    <t>META 2: 
Servicios para la Actualización,  Diseño e Implementación del Portal Web e Intranet.</t>
  </si>
  <si>
    <t>META 2. 
Adquisición e instalación de gabinetes tipo Rack para la infraestructura Tecnológica de la Contraloría de Bogotá.</t>
  </si>
  <si>
    <t>META 2:
Adquisición, instalación y configuración de impresoras y scanner para las diferentes dependencias de la CB.</t>
  </si>
  <si>
    <t>META 2: 
Adquisición de licenciamiento de software ofimático y especializado de Plataforma Tecnológica</t>
  </si>
  <si>
    <t>META 2: 
Adición contrato 038 de 2013,  que tuvo por objeto la prestación de servicios para realizar la actualización, mejoras tecnológicas, puesta en producción, mantenimiento y soporte técnico de los sistemas de información: SIVICOF, SIGESPRO, BSCONTROL.</t>
  </si>
  <si>
    <t>META 2: 
Prestación de servicios para realizar la actualización, mejoras tecnológicas, puesta en producción, mantenimiento y soporte técnico de los sistemas de información: SIVICOF, SIGESPRO, BSCONTROL.</t>
  </si>
  <si>
    <t>META 2: 
Gabinetes móviles de carga para  equipos portátiles y ultrabooks, de acuerdo con las especificaciones técnicas.</t>
  </si>
  <si>
    <t>META 4 
PUNTO DE INVERSIÓN: Realizar la Interventoría administrativa, técnica, financiera y jurídica de las obras de mantenimiento y remodelación de las sedes de la Contraloría de Bogotá, denominadas Escuela de Capacitación, Edificio Lotería de Bogotá y Archivo San Cayetano.</t>
  </si>
  <si>
    <t>MARÍA CONSTANZA</t>
  </si>
  <si>
    <t>JOHANA SAMACÁ</t>
  </si>
  <si>
    <t>OMAR LÓPEZ</t>
  </si>
  <si>
    <t>55101506
Revistas</t>
  </si>
  <si>
    <t>Adquisición de A) tres (3) suscripciones por un (1) año de la revista Dinero para el Despacho del Contralor, Dirección de Estudios de Economía y Política Pública y Oficina Asesora de Comunicaciones. B) Dos (2) suscripciones por un (1) año de la revista Semana para Despacho del Contralor y Oficina Asesora de Comunicaciones.</t>
  </si>
  <si>
    <t>Por la naturaleza de las funciones de la entidad, las dependencias deben permanecer a la vanguardia en el comocimiento de los temas y eventos nacionaes y locales.</t>
  </si>
  <si>
    <t>META 5
Prestación de servicios de recolección, manejo, transporte y  disposición final de residuos peligrosos - tóneres, luminarias y envases contaminados.</t>
  </si>
  <si>
    <t>86111604
Educación para Empleados</t>
  </si>
  <si>
    <t>76122304 
Reciclaje de residuos peligrosos</t>
  </si>
  <si>
    <t>Por ejecutar</t>
  </si>
  <si>
    <t xml:space="preserve">Cumplir con lo establecido en la Directiva 04 del 3 de abril de 2012, sobre Eficiencia Administrativa y Lineamientos de la Política Cero Papel en la Administración Pública, que establece como deber  identificar y aplicar buenas prácticas para reducir el consumo de papel en el desarrollo de las actividades.  </t>
  </si>
  <si>
    <t>Se requiere adquirir nuevas tecnologías que contribuyan eficazmente con la reducción del consumo de agua en aquellas áreas de la entidad, donde se cuenta con sistemas hidrosanitarios convencionales, acción que repercutirá en la disminución de los impactos negativos causados al ambiente con el desarrollo de las actividades propias de la entidad.</t>
  </si>
  <si>
    <t>META 4
Por ejecutar</t>
  </si>
  <si>
    <t>Consolidó:  Maribel Chacón Moreno Funcionaria DAF</t>
  </si>
  <si>
    <t>CB-LP-59-2014</t>
  </si>
  <si>
    <t>Adición No. 1 al contrato de prestación de servicios No. 73 de 2014 suscrito con la Universidad Nacional de Colombia. Objeto: Realizar actividades pedagógicas orientadas a la formación en Control Social a la Gestión Pública y Fiscal ejecutando los mecanismos de interacción de control social y las acciones ciudadanas especiales enfocadas a un control fiscal con participación ciudadana con los bienes y servicios inherentes necesarios y la medición de satisfacción de los clientes.</t>
  </si>
  <si>
    <t>UNIVERSIDAD NACIONAL DE COLOMBIA</t>
  </si>
  <si>
    <t>Calle 44 No. 45-67 Unidad Camilo Torres</t>
  </si>
  <si>
    <t>12 12-Universidad Pública</t>
  </si>
  <si>
    <t>86111600
Educación de Adultos</t>
  </si>
  <si>
    <t>331140324-0770</t>
  </si>
  <si>
    <t>Liberty Seguros S.A No. 2389905 Anexo 2, del 19-11-2014</t>
  </si>
  <si>
    <t>DIRECTOR DE PARTICIPACIÓN CIUDADANA Y DESARROLLO LOCAL</t>
  </si>
  <si>
    <t>Avances Capacitación Externa</t>
  </si>
  <si>
    <t>15 días hábiles</t>
  </si>
  <si>
    <t xml:space="preserve">52161505 Televisores
</t>
  </si>
  <si>
    <t>Contratar la adquisición de televisores de conformidad con las especificaciones técnicas exigidas, para las diferentes dependencias de la Contraloría de Bogotá D.C</t>
  </si>
  <si>
    <t>Necesidad de contar con los equipos audiovisulales necesarios para el adecuado funcionamiento  de las dependencias.</t>
  </si>
  <si>
    <t>80141602 Servicios de relaciones públicas
80141607 Gestión de eventos
80141614 Servicios o programas de relaciones públicas
80141902 Reuniones y eventos
80161502 Servicios de planificación de reuniones
90111603 Salas de reuniones o banquetes</t>
  </si>
  <si>
    <t>Contratar la prestación de servicios para la ejecución de la actividad Cierre de Gestión de la Contraloría de Bogotá D, C.</t>
  </si>
  <si>
    <t>SUBDIRECTOR DE BIENESTAR SOCIAL- ALEXANDRA MORENO</t>
  </si>
  <si>
    <t>Radicación solicitud de necesidad:  Memorando 3-2014-12270 del 09-07-2014
Estado: Contrato 120 del 18-11-2014, con CAJA COLOMBIANA DE SUBSIDIO FAMILIAR – COLSUBSIDIO</t>
  </si>
  <si>
    <t>Contratar el servicio de mantenimiento preventivo y correctivo de los equipos instalados en la sala de oralidad y la adquisición instalación y configuración de una cámara de video que se integre a los equipos de la sala de oralidad, de conformidad con las especificaciones técnicas establecidas.</t>
  </si>
  <si>
    <t>Radicado solicitud de necesidad:  Memorando 3-2014-15720 del 28-08-2014.
Estado: Contrato 126 del 03-12-2014, con M@ICROTEL S.A.S.</t>
  </si>
  <si>
    <t xml:space="preserve">43212105 Impresoras láser
43212100 Impresoras de computador
43211711 Escáneres
44101719 Accesorios de copiado o escaneado
 </t>
  </si>
  <si>
    <t xml:space="preserve">561017 Muebles de oficina
</t>
  </si>
  <si>
    <t>META 5
Adquisición de elementos necesarios para almacenamiento, manejo y prevención de emergencias en la gestión de residuos peligrosos generados por la Contraloría de Bogotá.</t>
  </si>
  <si>
    <t>Radicado solicitud de necesidad: 10-10-2014, memorando 3-2014-19200.
Estado: Contrato 121 del 20-11-2014, con TRANSPORTE Y LOGÍSTICA MUDANZAS EL NOGAL SAS</t>
  </si>
  <si>
    <t>Radicado solicitud de necesidad: 10-10-2014, memorando 3-2014-19200.
Estado: Contrato 119 del 28-11-2014, con TRANSPORTE Y LOGÍSTICA MUDANZAS EL NOGAL SAS</t>
  </si>
  <si>
    <t>80141607 Gestión de eventos
80141902 Reuniones y eventos
80161502 Servicios de planificación de reuniones
90111603 Salas de reuniones o banquetes</t>
  </si>
  <si>
    <t>radicado: 3-2014-17001 del 17-09-2014
Estado:  Contrato 117 del 11-11-2014, con OSCAR ORLANDO FERNANDEZ BARRIOS</t>
  </si>
  <si>
    <t>Contratar la compra de elementos para dotar el consultorio médico y los botiquines de los diferentes pisos de la Contraloría de Bogotá D.C, y las sedes alternas.</t>
  </si>
  <si>
    <t>Radicación solicitud de necesidad: Radicado: 3-2014-21555 del 14-11-2014
Estado: Contrato 62 del 22-07-2014, con PRODUCTORA Y COMERCIALIZADORA ODONTOLOGICA NEW STETIC S.A</t>
  </si>
  <si>
    <t>CHRISTIAN</t>
  </si>
  <si>
    <t>Adquisición de bienes</t>
  </si>
  <si>
    <t xml:space="preserve">80111508 Programas de Reconocimientos de Servicios
80141625 Servicios de Gestión de Programas de incentivos </t>
  </si>
  <si>
    <t>ALBA ASTRID SARRIA BARRAGÁN- Subdirectora del Proceso de Responsabilidad Fiscal</t>
  </si>
  <si>
    <t>Contratar los servicios profesionales para apoyar las actuaciones de los procesos de Responsabilidad Fiscal que adelanta la Contraloría de Bogotá, y así evitar que se presente el fenómeno jurídico de la prescripción. Todo ello conforme al reparto que le sea asignado.</t>
  </si>
  <si>
    <t>Radicado memorando  3-2014-18479 del 03-10-2014.
Contrato 99 del 10-10-2014, con JUAN CARLOS CLAVIJO FERNÁNDEZ</t>
  </si>
  <si>
    <t>Radicado memorando  3-2014-18479 del 03-10-2014.
Contrato 100 del 10-10-2014, con LUIS FEDERICO DUARTE BELTRÁN</t>
  </si>
  <si>
    <t>Radicado memorando  3-2014-18479 del 03-10-2014.
Contrato 101 del 10-10-2014, con YAZMIN ALEJANDRA JIMÉNEZ PERILLA</t>
  </si>
  <si>
    <t>Radicado memorando  3-2014-18479 del 03-10-2014.
Contrato 102 del 10-10-2014, con YIMER OLAYA TOVAR</t>
  </si>
  <si>
    <t>Radicado memorando  3-2014-18479 del 03-10-2014.
Contrato 103 del 10-10-2014, con BEATRIZ ELENA CORREA VERGARA</t>
  </si>
  <si>
    <t>Radicado memorando  3-2014-18479 del 03-10-2014.
Contrato 104 del 16-10-2014, con JOHANA MARGARITA URIBE TORRES</t>
  </si>
  <si>
    <t>Radicado memorando  3-2014-18479 del 03-10-2014.
Contrato 105 del 16-10-2014, con JULIAN MAURICIO GARCÍA CÁRDENAS</t>
  </si>
  <si>
    <t>Radicado memorando  3-2014-18479 del 03-10-2014.
Contrato 107 del 14-10-2014, con HERNANDO FERRER MERCADO SERPA</t>
  </si>
  <si>
    <t>Radicado memorando  3-2014-18479 del 03-10-2014.
Contrato 109 del 24-10-2014, con DUGLAS ALBERTO BALLESTEROS QUINTERO</t>
  </si>
  <si>
    <t>Radicado memorando  3-2014-18479 del 03-10-2014.
Contrato 112 del 28-10-2014, con MAGDA ALEXANDRA GÓMEZ SANTANA</t>
  </si>
  <si>
    <t>Radicado memorando  3-2014-18479 del 03-10-2014.
Contrato 116 del 11-11-2014, con CARLOS ALFREDO GUARÍN AVILA</t>
  </si>
  <si>
    <t>80101504
Servicios de asesoramiento o sobre planificación estratégica</t>
  </si>
  <si>
    <t>Prestar los servicios profesionales para la implementación  de estrategias de comunicación externa y la elaboración de contenidos relacionados con los logros de la entidad para el posicionamiento y fortalecimiento de la imagen de la entidad.</t>
  </si>
  <si>
    <t>Se requiere contratar servicios profesionales para la implementación  de estrategias de comunicación externa y la elaboración de contenidos relacionados con los logros de la entidad para el posicionamiento y fortalecimiento de la imagen de la entidad.</t>
  </si>
  <si>
    <t>Contrato 122 del 21-11-2014, con GREACE ANGELLY VANEGAS CAMACHO</t>
  </si>
  <si>
    <t>Radicado: memorando 3-2014-21200 del 11-11-2014.
Contrato 129 del 16-12-2014, con Notinet Ltda.</t>
  </si>
  <si>
    <t>Radicación solicitud de necesidad: 02-01-2014, memorando 3-2013-31993.   El 01-04-2014 se recibió nuevamente la solicitud de necesidad con los ajustes correspondientes.
Estado: Contrato 55 del 11-07-2014, con SERVIMEDIOS LTDA</t>
  </si>
  <si>
    <t>Radicación Solicitud de Necesidad: 26-12-2013 memorando 3-2013-32163.
Estado: Contrato 29 del 09-05-2014, con casa Editorial El Tiempo, por $112.500.000</t>
  </si>
  <si>
    <t>DOS RUBROS</t>
  </si>
  <si>
    <t>Radicado solicitud de necesidad: Radicado 27-12-2013 Memorando 3-2013-32243. 
Estado: Contrato 21 del 04-04-2014  con COMSERAUTO S.A.S - COMPAÑÍA DE SERVICIOS AUTOMOTRICES S.A.S, valor: $12.052.214.</t>
  </si>
  <si>
    <t>Radicación solicitud de necesidad:  26-12-2013. Memorando 3-2013-32163.  
Estado:  Contrato 22 del 09-04-2014, con ARTE LITOGRÁFICO LTDA, por: $3.108.000.</t>
  </si>
  <si>
    <t>Radicación solicitud de necesidad: 13-02-2014, memorando 3-2014-03144.  
Estado: Contrato 24 del 21-04-2014, con Empresa de Medicina Integral EMI S.A., Valor: $7.596.960, plazo: 8 meses.</t>
  </si>
  <si>
    <t>Radicado: 14-01-2014, memorando 3-2013-31043. Se devolvió y nuevamente se recibió con memorando 3-2014-02882 del 11-02-2014. Plazo: 10 días. 
ESTADO:  Contrato 28 del 02-05-2014, con  EDER GIOVANNY CASTIBLANCO ORJUELA.</t>
  </si>
  <si>
    <t>Radicado solicitud de necesidad: 26-12-2013 memorando 3-2013-32163.
Estado:  Contrato 14 del 21-02-2014, con COMERCIAL OFFSET GUIO Y CIA LTDA, por $7.997.895</t>
  </si>
  <si>
    <t>Radicado solicitud de necesidad: No. 3-2014-00568 del 14-01-2014..
Estado: Contrato 27 del 30-04-2014 con Pintutax. Valor $160.000.000</t>
  </si>
  <si>
    <t>Radicado solicitud de necesidad: No. 3-2014-00568 del 14-01-2014..
Estado: Contrato 27 del 30-04-2014 con Pintutax, Plazo un (1) año, valor $2.000.000</t>
  </si>
  <si>
    <t>Radicación solicitud de necesidad: No. 3-2013-32237 del 27-12-2013.  Plazo 8 meses. 
Estado:  Contrato 37 del 23-05-2014 por $7.720.000, con COOMTRANSCOL LTDA.</t>
  </si>
  <si>
    <t xml:space="preserve">Radicado solicitud de necesidad: 30-01-2014, memorando 3-2014-02020. 
Estado:  Contrato 16 del  27-02-2014 con Inversiones Blucher Sport, para compra de mobiliario y mesas.  Valor: $18.899.996. Plazo con prórroga: 50 días.
</t>
  </si>
  <si>
    <t>Radicado solicitud de necesidad:  3-2014-05475 del 17-03-2014, plazo 8 días
Estado: Contrato 20 del  03-04-2014 con COMERCIALIZADORA NAVE LTDA</t>
  </si>
  <si>
    <t>Radicado solicitud de necesidad:  23-01-2014, memorando 3-2014-01201.
Estado: Contrato 05 del 24-01-2014, con ASTRID GALÁN SEPÚLVEDA.</t>
  </si>
  <si>
    <t xml:space="preserve">Estado: Contrato 06 del 24-01-2014, con MARÍA CONSUELO  ARIAS PRIETO 
</t>
  </si>
  <si>
    <t xml:space="preserve">Radicación necesidad: No. 3-2014-00541, proceso 515809 del 14-01-2014
Estado: Contrato 08 del 24-01-2014, con SGS COLOMBIA S.A, por $6.333.600 plazo: 4 días hábiles, del 28 de abril al 2 de mayo de 2014. </t>
  </si>
  <si>
    <t>Estado: Contrato 09 de 24/01/2014, suscrito con JAIME ALBERTO VERA ROJAS.</t>
  </si>
  <si>
    <t>META 2
Por ejecutar</t>
  </si>
  <si>
    <t>47121702
Contenedores de desperdicios o revestimientos rígidos.</t>
  </si>
  <si>
    <t>30181701 Grifos</t>
  </si>
  <si>
    <t>Curso configuración de hallazgo fiscal (80 horas para 40 personas), por $43.000.000.
Diplomado Auditoria Fiscal Ambiental (120 horas para 30 personas), por $65.000.000.
Diplomado Control Fiscal Urbano (120 horas para 30 personas), por $68.000.000.
Curso Normas contables NIIFS-NICS (80 horas para 30 personas), por $41.000.000.
Curso auditoría para empresas  de economía mixta ESP (80 horas para 30 personas), por $41.000.000.
Curso fortalecimiento de las competencias del auditor (80 horas 50 funcionarios), por $46.000.000.</t>
  </si>
  <si>
    <t>Solicitud del Despacho de la Contralora Auxiliar, con el fin de disminuir el indice de devoluciones de hallazgos por parte del Proceso de Responsabilidad Fiscal.
Mejoramiento de las competencias laborales de los funcionarios  de la Contraloría de Bogotá, D.C.</t>
  </si>
  <si>
    <t>YEFER YESID VEGA BOBADILLA
YAMILE MEDINA MEDINA</t>
  </si>
  <si>
    <t>16/07/2014
16-10-2014</t>
  </si>
  <si>
    <t>DR. JOSÉ GIL</t>
  </si>
  <si>
    <t>META 5
Por ejecutar</t>
  </si>
  <si>
    <t>Se requiere ampliación y Actualización del Sistema M-IFI  de la Contraloría de Bogotá</t>
  </si>
  <si>
    <t>No se radicó la necesidad, consistente en contratar 2 Ingenieros de Sistemas, por la modalidad de Contratación Directa</t>
  </si>
  <si>
    <t>META 4
Contratar el suministro e instalación de materiales, para tapizar y acolchonar en cuero natural color negro, cuarenta (40) sillas de madera tipo auditorio fijas, ancladas,  al piso con estructura metálica, que se encuentran en la sala de oralidad del segundo piso de la Contraloría de Bogotá D.C.</t>
  </si>
  <si>
    <t>Radicado solicitud de necesidad: 14-10-2014, memorando 3-2014-21512.
Contrato 132 del 22-12-2014 con BASA DISEÑO SAS</t>
  </si>
  <si>
    <t>83121703  Servicios relacionados
con el internet</t>
  </si>
  <si>
    <t>META 5
Adquisición de bolsas 100% biodegradables y compostables para disposición de residuos ordinarios de calibre 1.5</t>
  </si>
  <si>
    <t>Radicado solicitud de necesidad: Memorando del 30-05-2014.
Nuevamente se remite solicitud de necesidad mediante memorando del 31-07-2014.
Estado: Contrato 125 del 01-12-2014, con BDN05 SAS</t>
  </si>
  <si>
    <t>META 4
Contratar el mantenimiento de las sedes de Desarrollo Local y Participación Ciudadana ubicada en la Calle 27 A Nº 32 A- 45, y la Sede de Control Interno y Asuntos Disciplinarios, ubicada en la Calle 25 B Nº 32 A - 17, según especificaciones técnicas dadas por la entidad.</t>
  </si>
  <si>
    <t>META 5
Diseño diagramación e impresión de almanaques de escritorio del año 2015 relacionados con el Plan Institucional de Gestión Ambiental -PIGA, de la Contraloría de Bogotá D.C</t>
  </si>
  <si>
    <t>Radicado solicitud de la necesidad: Memorando del 15-10-2014.
Estado:  Contrato 133 del 23-12-2014, con NELCY GRACIELA GUTIERREZ RODRIGUEZ</t>
  </si>
  <si>
    <t>META 4
Adquisición de puntos ecológicos para reciclaje y reutilización de papel.</t>
  </si>
  <si>
    <t>Contrato 134 del  29-12-2014, con CJS CANECAS Y CIA. LTDA</t>
  </si>
  <si>
    <t>META 4
Adquisición e instalación de válvulas economizadoras y accesorios giratorios, para ahorro de agua.</t>
  </si>
  <si>
    <t>Contrato 135 del  29-12-2014, con HIGH PLUS ECOTECHNOLOGY S.A.S</t>
  </si>
  <si>
    <t>801016 Gerencia de proyectos 
801015 Servicios de consultoría de
negocios y administración
corporativa</t>
  </si>
  <si>
    <t>META 2: 
Contratar la consultoría para la formulación y actualización del Plan Estratégico de Tecnologías de la Información y las Comunicaciones - PETIC, para la Contraloría de Bogotá.</t>
  </si>
  <si>
    <t>META 2
Adquisición, Instalación e implementación de una solución tecnológica de seguridad perimetral y física de Centros de Cableado y Data Center ubicados en las sedes de la Contraloría de Bogotá.</t>
  </si>
  <si>
    <t>43201800 Dispositivos de almacenamiento, 81112000 Servicios de Datos, 26121600 Cables eléctricos y accesorios, 43201900  Accesorios de dispositivos de almacenamiento, 43212200 Sistemas de manejo de almacenamiento de datos de computador, 43222600Equipo de servicio de red, 42232700 Software de aplicaciones de red, 43232800 Software de administración de redes, 43232900 Software para trabajo en redes, 43233200 Software de seguridad y protección, 43233400  Software de controladores de dispositivos y
utilidades, 43233700 Software de administración de sistemas, 81112300 Mantenimiento y soporte de hardware de computador, 81111500 Ingeniería de software o hardware,  95121700 Edificios y estructuras públicas, 81111700 Sistemas de manejo de información MIS, 72121103 Servicios de renovación y reparación de edificios comerciales y de oficinas.</t>
  </si>
  <si>
    <t xml:space="preserve">META 4 
PUNTO DE INVERSIÓN: Compra e instalación de archivadores fijos y rodantes, estantes, locker, sillas para oradores, interlocutoras tipo universitarias, interlocutoras para sala de juntas, mesas de juntas para oradores, y sillas ergonómicas para las diferentes dependencias y sedes de la Contraloría de Bogotá, D.C.
</t>
  </si>
  <si>
    <t>Radicado solicitud de necesidad: 
25-06-2014
Devuelto para ajustes
Reenviado: Memorando del 25-07-2014
ESTADO: Contrato 141 del 30-12-2014 con OFICINAS Y MODULARES SA.S</t>
  </si>
  <si>
    <t>META 2:
Adquisición de equipos de conectividad inalámbrica de Internet Móvil - MI-FI en 4G LTE para la Contraloría de Bogotá, con un Plan de Consumo de 10GB mensuales.</t>
  </si>
  <si>
    <t>Radicado solicitud de necesidad: 3-2014-15034 del 18-08-2014.
Devuelto a TICS con memorando 3-2014-15579 del 27-08-2014
Radicado: Memorando 3-2014-21665 del 18-11-2014
Devuelto: Memorando 3-2014-23467.
ESTADO: No se realizó: Debido a cambios en las regulaciones del Gobierno Nacional en el campo de las comunicaciones 4G que entraron en vigencia el 30 de noviembre de 2014.</t>
  </si>
  <si>
    <t>CONTRATOS PROGRAMADOS</t>
  </si>
  <si>
    <t>Contrato 01 del 23-01-2014, con JAIME SÁNCHEZ DE GUZMÁN</t>
  </si>
  <si>
    <t>Estado: Contrato 11 de 24/01/2014,  con DIANA GISELLE CARO MORENO</t>
  </si>
  <si>
    <t>Radicación solicitud de necesidad: 02-01-2014, memorando 3-2013-31993.
Estado: Contrato 12 del 10-02-2014 con MEDICIONES Y MEDIOS SAS</t>
  </si>
  <si>
    <t>Radicado solicitud de necesidad: No. 3-2014-05096 de marzo 12 de 20914. 
ESTADO: Contrato 23 del 21-04-2014, con CORPARQUES</t>
  </si>
  <si>
    <t>Radicado del  03-10-2014, recibido el 07-10-2014.
Estado: Contrato 106 del 16-10-2014, con LUIS CARLOS TABARES CUELLO.</t>
  </si>
  <si>
    <t>Radicación solicitud de necesidad: 3-2014-09986 del 03-06-2014, por el Subdirector de Bienestar Social.
Estado:  Contrato 115 del 04-11-2014 con Big Pass SAS</t>
  </si>
  <si>
    <t xml:space="preserve">META 2
Adquisición de equipos de tecnología informática en procesamiento, almacenamiento -virtualización, redes LAN -WLAN y seguridad perimetral, para la Contraloría de Bogotá, D.C.
Adición y prorroga al contrato 098 de 2013 con Computel System SAS.  que tuvo por objeto la adquisición de equipos de tecnología informática en procesamiento, almacenamiento -virtualización, redes LAN -WLAN y seguridad perimetral.
</t>
  </si>
  <si>
    <t>Proyecto 770 Metas 1, 2 y 3. 
Adición No. 1 al contrato No. 73 de 2014, con la Universidad Nacional de Colombia. Objeto: Realizar actividades pedagógicas orientadas a la formación en control social ejecutando los mecanismos de interacción,  de control social y las acciones ciudadanas especiales enfocadas a un control fiscal con participación ciudadana, con los bienes y servicion inherentes, necesarios y la medición de satisfacción de los clientes.</t>
  </si>
  <si>
    <t>11-12-2014</t>
  </si>
  <si>
    <t>Adición No. 1 al contrato No. 73 de 2014, con la Universidad Nacional de Colombia. Proyecto 770</t>
  </si>
  <si>
    <t xml:space="preserve">Adición contrato 047 de 2013 con ETB ESP S.A. Objeto: Prestar los servicios integrales de telecomunicaciones y conectividad que requiera la Contraloría de Bogotá, D.C.
</t>
  </si>
  <si>
    <t>Adición a contrato  098 de 2013 con COMPUTEL SYSTEM SAS. Proyecto 776.</t>
  </si>
  <si>
    <t>Adición al contrato 098 de 2013 con COMPUTEL SYSTEM SAS, de fecha 20-06-2014</t>
  </si>
  <si>
    <t>Adición al Contrato 45 del 26-06-2014, con FERSAR DESIGN SAS. Proyecto 776</t>
  </si>
  <si>
    <t>Radicado solicitud de necesidad: 
ESTADO: Adición al Contrato 45 del 26-06-2014, con FERSAR DESIGN SAS. Proyecto 776</t>
  </si>
  <si>
    <t>Adición contrato 038 de 2013 con Macroproyectos Ltda del 08-07-2014.  Proyecto 776</t>
  </si>
  <si>
    <t>CB-LP- 59 DE 2013</t>
  </si>
  <si>
    <t>VALOR ESTIMADO PARA CONTRATACIÓN
(4)</t>
  </si>
  <si>
    <t>Radicado solicitud de necesidad:  memorando 15000-010 del 10-12-2014.
Estado No se realizó porque no se firmó el contrato por parte del Representante Legal de la Revista Semana.</t>
  </si>
  <si>
    <t>Revisó:  Luz Yaqueline Díaz Ariza - Subdirectora de Contratación</t>
  </si>
  <si>
    <t>VALOR ESTIMADO PARA CONTRATACIÓN PAA 2014</t>
  </si>
  <si>
    <t>TOTAL PLAN ANUAL DE ADQUISICIONES 2014</t>
  </si>
  <si>
    <t xml:space="preserve">No. </t>
  </si>
  <si>
    <t>RUBROS</t>
  </si>
  <si>
    <t>VALOR ADICIONES</t>
  </si>
  <si>
    <t>No. ADICIÓN</t>
  </si>
  <si>
    <t>TOTAL ADICIONES  A CONTRATOS</t>
  </si>
  <si>
    <t>CB-LOTERIA-42-2013</t>
  </si>
  <si>
    <t>PRESUPUESTO
 ASIGNADO
31-12-2014
(3)</t>
  </si>
  <si>
    <t>Fecha de corte: 31 de diciembre de 2014</t>
  </si>
  <si>
    <t>Nota 2: El Plan de Adquisiciones no incluye gastos autorizados por Avances, Caja Menor y por Resolución.</t>
  </si>
  <si>
    <t xml:space="preserve">Nota 3: El valor Disponible fue utilizado por la entidad para atender gastos autorizados mediante Avances, Caja Menor y por Resolución. </t>
  </si>
  <si>
    <t xml:space="preserve">            El Saldo de las Disponibilidades Presupuestales por Rubros, se detalla en la Ejecución Presupuestal a 31-12-2014</t>
  </si>
  <si>
    <t>VALOR 
CONTRATADO 
(5 )</t>
  </si>
  <si>
    <t>SALDO DEL VALOR ESTIMADO
(6)</t>
  </si>
  <si>
    <t>ADICIONES REALIZADAS A CONTRATOS
(7)</t>
  </si>
  <si>
    <r>
      <t xml:space="preserve">DISPONIBLE = </t>
    </r>
    <r>
      <rPr>
        <b/>
        <sz val="5.5"/>
        <rFont val="Arial"/>
        <family val="2"/>
      </rPr>
      <t>PRESUPUESTO ASIGNADO Menos VALOR CONTRATADO Menos ADICIONES A CONTRATOS</t>
    </r>
    <r>
      <rPr>
        <b/>
        <sz val="8"/>
        <rFont val="Arial"/>
        <family val="2"/>
      </rPr>
      <t xml:space="preserve">
(8) =(3-5-7)</t>
    </r>
  </si>
  <si>
    <t>PRESUPUESTO
 ASIGNADO
31-12-2014</t>
  </si>
  <si>
    <t>% DE EJECUCIÓN SOBRE EL PRESUPUESTO ASIGNADO A 31-12-2014</t>
  </si>
  <si>
    <t>% EJECUCIÓN SOBRE VALOR ESTIMADO PARA CONTRATACIÓN A 31-12-2014</t>
  </si>
  <si>
    <t>TOTALES</t>
  </si>
  <si>
    <t>VALOR CONTRATADO PAA 2014</t>
  </si>
  <si>
    <t>RETOMA DE VEHÍCULOS:</t>
  </si>
  <si>
    <t xml:space="preserve">UNIÓN TEMPORAL AUTO UNION S.A. -LYRA MOTORS LTDA, </t>
  </si>
  <si>
    <t>Estado: Se suscribió el contrato 093 del 30-09-2014 con UNIÓN TEMPORAL AUTO UNION S.A. -LYRA MOTORS LTDA, por valor de $745.363.612, de los cuales  $679.963.612 son con cargo al Proyecto de Inversión 776, y $65.400.000 corresponden a la retoma de los vehículos que no afectan ningún proyecto de inversión.</t>
  </si>
  <si>
    <t>TOTAL RETOMA DE VEHÍCULOS</t>
  </si>
  <si>
    <t>(Más) Valor Retoma de vehículos</t>
  </si>
  <si>
    <t>(Más) Adiciones a Contratos (Gastos de Funcionamiento e Inversión)</t>
  </si>
  <si>
    <t>TOTAL VALOR CONTRATADO + RETOMA DE VEHÍCULOS +ADICIONES</t>
  </si>
  <si>
    <t>Nota 1: El valor total de adiciones corresponde a $1.159.660.883, de las cuales $575.471.783 son de Gastos de Funcionamiento y $584.189.100 de Gastos de Inversión (Proyecto 776: adiciones por valor de $496.689.100  y Proyecto 770: adiciones por $87.500.000).</t>
  </si>
  <si>
    <t>Valores en pesos ($)</t>
  </si>
  <si>
    <t>07-07-2014</t>
  </si>
  <si>
    <t>06-07-2015</t>
  </si>
  <si>
    <t>31-07-2014</t>
  </si>
  <si>
    <t>29-01-2015</t>
  </si>
  <si>
    <t>30-12-2014</t>
  </si>
  <si>
    <t>21-07-2014</t>
  </si>
  <si>
    <t>Radicación solicitud de necesidad: 20-06-2014
Estado: Contrato 69 del 05-08-2014 con COMUNICAN S.A- EL ESPECTADOR</t>
  </si>
  <si>
    <t>Radicado solicitud de necesidad: 11-04-2014
Estado: Contrato 82 del 28-08-2014, con INSTITUCIONAL STAR SERVICES LTDA</t>
  </si>
  <si>
    <t>Suministro de elementos de papelería, útiles e insumos de oficina, necesarios para el normal funcionamiento de las dependencias de la Contraloría de Bogotá D.C., a precios fijos unitarios mediante el sistema outsourcing-proveeduría integral, de conformidad con las especificaciones técnicas descritas en las fichas.</t>
  </si>
  <si>
    <t>Radicado solicitud de necesidad: No. 3-2014-00987 del 21-01-2014.   Plazo 3 meses.
Estado: Concurso de méritos abierto, declarado desierto con Resolución 1318 del 20 de Julio de 2014, porque no se presentaron ofertas.
Se remitió nuevamente la necesidad mediante memorando de fecha 19-08-2014
Contrato 92 del 30-09-2014 con GEOTERRA CONSULTORES GEOTECNICOS SAS</t>
  </si>
  <si>
    <t>Radicado solicitud de necesidad: 04-06-2014
Estado:  Se publicó aviso de convocatoria el 09-07-2014
Contrato 93 del 30-09-2014 con UNIÓN TEMPORAL AUTO UNION S.A. -LYRA MOTORS LTDA, por valor de $745.363.612, de los cuales $65.400.000 corresponden a la retoma de los vehículos y $679.963.612 con cargo al Proyecto de Inversión 776.</t>
  </si>
  <si>
    <t>Radicado solicitud de necesidad:  29-05-2014. 
El 19-07-2014 se devolvió la necesidad a Recursos Materiales para efectuarle ajustes.
Radicado nuevamente: Memorando  3-2014-19030 del 09-10-2014.
Contrato 123 del 25-11-2014, con H&amp;C SOLUCIONES INFORMATICAS DE COLOMBIA S.A.S</t>
  </si>
  <si>
    <t>Radicado solicitud de necesidad: 23-09-2014
Estado: Contrato 124 del 25-11-2014, con  LASEA SOLUCIONES E.U</t>
  </si>
  <si>
    <t>Radicado solicitud de necesidad: 16-06-2014
Radicado nuevamente: Memorando  del 31-07-2014
Contrato 127 del 05-12-2014 con INPLAYCO LTDA</t>
  </si>
  <si>
    <t>26-12-2014</t>
  </si>
  <si>
    <t>Radicado solicitud de necesidad: 24-07-2014 memorando 3-2014-13286.
Devuelto para ajustes memorando  3-2014-15991 del 02-09-2014.
Recibido nuevamente memorando 3-2014-16538 del 10-09-2014.
Contrato 128 del 16-12-2014, CON  SUMIMAS SAS</t>
  </si>
  <si>
    <t>Radicación solicitud de necesidad: 16-07-2014 con memorando 3-2014-12781.
Se devolvió el Anexo 3 mediante memorando del 21-07-2014, para los ajustes en cuanto al valor estimado, modalidad y plazo de la contratación; así como para la elaboración del memorando de solicitud de adición presupuestal por cuanto la contratación supera el valor del presupuesto.
Radicado solicitud de necesidad: 12-08-2014.
Memorando 3-2014-19512 del 16-10-2014, anexan nuevamente la necesidad.
 Contrato 131 del 18-12-2014 con Universidad Nacional de Colombia.</t>
  </si>
  <si>
    <t>Radicado solicitud de necesidad: Memorando 3-2014-15144 del 20-08-2014.
Radicado  3-2014-18128 del 29-09-2014
Contrato 136 del 29-12-2014 con INDUDATA S.A.S.</t>
  </si>
  <si>
    <t>Radicado solicitud de la necesidad: 02-10-2014
Estado:  Declarado desierto Resolución 3271 del 03-12-2014.
Publicado nuevamente el 12-12-2014.
Contrato 137 del 29-12-2014 con AMG COLOMBIA SAS</t>
  </si>
  <si>
    <t>Radicado solicitud de la necesidad: Memorando 3-2014-10558 del 10-06-2014
Estado: Se devolvió la necesidad para ajustes por parte de la Dirección de Tics, el lunes 14 de julio de 2014.
Radicado nuevamente el 03-08-2014 con memorando 3-2014-14248
Devuelto a TICS para ajustes con memorando 3-2014-15988 del 02-09-2014.
Contrato 140 del 30-12-2014 con COMPUTEL SYSTEM S.A.S.</t>
  </si>
  <si>
    <t>No se contrató la página web</t>
  </si>
  <si>
    <t>No se contrató MI-FI, debido a cambios en las regulaciones del Gobierno Nacional</t>
  </si>
  <si>
    <t>No se contrató revista Semana</t>
  </si>
  <si>
    <t>No contrató capacitación externa (Avances)</t>
  </si>
  <si>
    <t>SALDOS RESPECTO AL VALOR ESTIMADO</t>
  </si>
  <si>
    <t>Revisó: Luz Yaqueline Díaz Ariza- Subdirectora de Contratación.</t>
  </si>
  <si>
    <t>Consolidó:  Maribel Chacón Moreno -Profesional Dirección Administrativa y Financiera.</t>
  </si>
  <si>
    <t>Menos (Adiciones a contratos de Inversión)</t>
  </si>
  <si>
    <t xml:space="preserve">En diciembre, se hará la entrega de bonos navideños para los hijos de los funcionarios con edades de 0 a 12 años y tiene como objetivo incentivar y estimular a los servidores públicos y como actividad extensiva a su familia. </t>
  </si>
  <si>
    <t xml:space="preserve">De acuerdo a lo establecido en el Decreto 1227 de 2005 se debe realizar el Programa de Prepensionados en la Contraloría. Para el 2014 se realizará un programa de (3) tres días para treinta (30)  funcionarios prepensionados o próximos a su jubilación, que incluya  inducción al programa y entrevistas individuales previamente al inicio del desarrollo del programa. </t>
  </si>
  <si>
    <t xml:space="preserve">Dentro de las actividades más solicitadas y de mayor interés para los funcionarios de la Contraloría están las Vacaciones Recreativas, las cuales hacen parte del Programa de Bienestar.  El Programa está dirigido a  50 niños de 6 a 12 años y 40 adolescentes de 13 a 17 años. </t>
  </si>
  <si>
    <t>CONTRALORÍA DE BOGOTÁ, D.C.   UNIDAD EJECUTORA 01</t>
  </si>
  <si>
    <t xml:space="preserve">LISTADO CONTRATACIÓN  PLAN ANUAL DE ADQUISICIONES DE BIENES, OBRAS Y SERVICIOS - VIGENCIA 2014 </t>
  </si>
  <si>
    <t>Fecha de corte: 31-12-2014</t>
  </si>
  <si>
    <t>CONTRALORÍA DE BOGOTÁ, D.C.</t>
  </si>
  <si>
    <t>ADICIONES A CONTRATOS A 31 DE DICIEMBRE DE 2014</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</si>
</sst>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_-* #,##0.00\ _€_-;\-* #,##0.00\ _€_-;_-* &quot;-&quot;??\ _€_-;_-@_-"/>
    <numFmt numFmtId="174" formatCode="#,##0.00\ _€"/>
    <numFmt numFmtId="175" formatCode="_ * #,##0_ ;_ * \-#,##0_ ;_ * &quot;-&quot;??_ ;_ @_ "/>
    <numFmt numFmtId="176" formatCode="#,##0\ _€"/>
    <numFmt numFmtId="177" formatCode="_-* #,##0\ _€_-;\-* #,##0\ _€_-;_-* &quot;-&quot;??\ _€_-;_-@_-"/>
    <numFmt numFmtId="178" formatCode="#,##0.0\ _€"/>
    <numFmt numFmtId="179" formatCode="0_)"/>
    <numFmt numFmtId="180" formatCode="d/mm/yyyy;@"/>
    <numFmt numFmtId="181" formatCode="dd/mm/yyyy;@"/>
    <numFmt numFmtId="182" formatCode="yyyy\-mm\-dd;@"/>
    <numFmt numFmtId="183" formatCode="#,##0;[Red]#,##0"/>
    <numFmt numFmtId="184" formatCode="#,##0.0"/>
    <numFmt numFmtId="185" formatCode="#,##0.0;[Red]#,##0.0"/>
    <numFmt numFmtId="186" formatCode="yyyy/mm/dd"/>
    <numFmt numFmtId="187" formatCode="_-* #,##0_-;\-* #,##0_-;_-* &quot;-&quot;??_-;_-@_-"/>
    <numFmt numFmtId="188" formatCode="0.0%"/>
    <numFmt numFmtId="189" formatCode="#,##0.000000"/>
    <numFmt numFmtId="190" formatCode="[$$-240A]\ #,##0.00"/>
    <numFmt numFmtId="191" formatCode="[$$-240A]\ #,##0"/>
    <numFmt numFmtId="192" formatCode="_ * #,##0.000000_ ;_ * \-#,##0.000000_ ;_ * &quot;-&quot;??_ ;_ @_ "/>
    <numFmt numFmtId="193" formatCode="_-* #,##0.000000\ _€_-;\-* #,##0.000000\ _€_-;_-* &quot;-&quot;??\ _€_-;_-@_-"/>
    <numFmt numFmtId="194" formatCode="#,##0.00;[Red]#,##0.00"/>
    <numFmt numFmtId="195" formatCode="#,##0.000000\ _€"/>
    <numFmt numFmtId="196" formatCode="0.000000"/>
    <numFmt numFmtId="197" formatCode="_-* #,##0.000000_-;\-* #,##0.000000_-;_-* &quot;-&quot;??????_-;_-@_-"/>
    <numFmt numFmtId="198" formatCode="_(* #,##0.000000_);_(* \(#,##0.000000\);_(* &quot;-&quot;??????_);_(@_)"/>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00\ _€"/>
    <numFmt numFmtId="204" formatCode="_-* #,##0.0\ _€_-;\-* #,##0.0\ _€_-;_-* &quot;-&quot;??\ _€_-;_-@_-"/>
    <numFmt numFmtId="205" formatCode="#,##0.000"/>
    <numFmt numFmtId="206" formatCode="#,##0.0000"/>
    <numFmt numFmtId="207" formatCode="#,##0.00000"/>
    <numFmt numFmtId="208" formatCode="0.0"/>
    <numFmt numFmtId="209" formatCode="#,##0.00000\ _€"/>
    <numFmt numFmtId="210" formatCode="#,##0.0000\ _€"/>
    <numFmt numFmtId="211" formatCode="[$-240A]dddd\,\ dd&quot; de &quot;mmmm&quot; de &quot;yyyy"/>
  </numFmts>
  <fonts count="4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8"/>
      <name val="Arial"/>
      <family val="2"/>
    </font>
    <font>
      <sz val="8"/>
      <name val="Arial"/>
      <family val="2"/>
    </font>
    <font>
      <b/>
      <sz val="9"/>
      <name val="Arial"/>
      <family val="2"/>
    </font>
    <font>
      <sz val="9"/>
      <name val="Arial"/>
      <family val="2"/>
    </font>
    <font>
      <sz val="10"/>
      <color indexed="10"/>
      <name val="Arial"/>
      <family val="2"/>
    </font>
    <font>
      <u val="single"/>
      <sz val="9"/>
      <color indexed="12"/>
      <name val="Arial"/>
      <family val="2"/>
    </font>
    <font>
      <u val="single"/>
      <sz val="9"/>
      <color indexed="36"/>
      <name val="Arial"/>
      <family val="2"/>
    </font>
    <font>
      <i/>
      <sz val="9"/>
      <name val="Arial"/>
      <family val="2"/>
    </font>
    <font>
      <b/>
      <i/>
      <sz val="9"/>
      <name val="Arial"/>
      <family val="2"/>
    </font>
    <font>
      <sz val="10"/>
      <color indexed="63"/>
      <name val="Arial"/>
      <family val="2"/>
    </font>
    <font>
      <b/>
      <sz val="8"/>
      <name val="Arial"/>
      <family val="2"/>
    </font>
    <font>
      <b/>
      <sz val="14"/>
      <name val="Arial"/>
      <family val="2"/>
    </font>
    <font>
      <b/>
      <sz val="10"/>
      <color indexed="8"/>
      <name val="Arial"/>
      <family val="2"/>
    </font>
    <font>
      <b/>
      <sz val="5.5"/>
      <name val="Arial"/>
      <family val="2"/>
    </font>
    <font>
      <sz val="14"/>
      <name val="Arial"/>
      <family val="2"/>
    </font>
    <font>
      <b/>
      <sz val="12"/>
      <name val="Arial"/>
      <family val="2"/>
    </font>
    <font>
      <b/>
      <sz val="12"/>
      <color indexed="10"/>
      <name val="Arial"/>
      <family val="2"/>
    </font>
    <font>
      <b/>
      <sz val="7"/>
      <name val="Arial"/>
      <family val="2"/>
    </font>
    <font>
      <sz val="10"/>
      <color indexed="30"/>
      <name val="Arial"/>
      <family val="2"/>
    </font>
    <font>
      <sz val="8"/>
      <name val="Segoe UI"/>
      <family val="2"/>
    </font>
    <font>
      <sz val="18"/>
      <color indexed="56"/>
      <name val="Cambria"/>
      <family val="2"/>
    </font>
    <font>
      <sz val="11"/>
      <color theme="0"/>
      <name val="Calibri"/>
      <family val="2"/>
    </font>
    <font>
      <sz val="10"/>
      <color rgb="FFFF0000"/>
      <name val="Arial"/>
      <family val="2"/>
    </font>
    <font>
      <sz val="10"/>
      <color theme="1"/>
      <name val="Arial"/>
      <family val="2"/>
    </font>
    <font>
      <sz val="10"/>
      <color rgb="FF000000"/>
      <name val="Arial"/>
      <family val="2"/>
    </font>
    <font>
      <sz val="10"/>
      <color rgb="FF0070C0"/>
      <name val="Arial"/>
      <family val="2"/>
    </font>
    <font>
      <sz val="10"/>
      <color rgb="FF3D3D3D"/>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7" tint="0.5999900102615356"/>
        <bgColor indexed="64"/>
      </patternFill>
    </fill>
    <fill>
      <patternFill patternType="solid">
        <fgColor rgb="FF00B0F0"/>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style="medium"/>
      <top/>
      <bottom/>
    </border>
    <border>
      <left/>
      <right style="medium"/>
      <top style="thin"/>
      <bottom style="thin"/>
    </border>
    <border>
      <left/>
      <right style="medium"/>
      <top/>
      <bottom style="medium"/>
    </border>
    <border>
      <left>
        <color indexed="63"/>
      </left>
      <right>
        <color indexed="63"/>
      </right>
      <top>
        <color indexed="63"/>
      </top>
      <bottom style="medium"/>
    </border>
    <border>
      <left style="medium"/>
      <right/>
      <top/>
      <bottom/>
    </border>
    <border>
      <left style="medium"/>
      <right>
        <color indexed="63"/>
      </right>
      <top>
        <color indexed="63"/>
      </top>
      <bottom style="medium"/>
    </border>
    <border>
      <left style="thin"/>
      <right style="medium"/>
      <top/>
      <bottom style="thin"/>
    </border>
    <border>
      <left/>
      <right style="medium"/>
      <top>
        <color indexed="63"/>
      </top>
      <bottom style="thin"/>
    </border>
    <border>
      <left style="thin"/>
      <right>
        <color indexed="63"/>
      </right>
      <top style="thin"/>
      <bottom style="medium"/>
    </border>
    <border>
      <left>
        <color indexed="63"/>
      </left>
      <right/>
      <top style="thin"/>
      <bottom style="medium"/>
    </border>
    <border>
      <left style="thin"/>
      <right style="thin"/>
      <top style="thin"/>
      <bottom style="thin"/>
    </border>
    <border>
      <left style="thin"/>
      <right style="thin"/>
      <top style="thin"/>
      <bottom/>
    </border>
    <border>
      <left style="thin"/>
      <right style="medium"/>
      <top style="thin"/>
      <bottom style="thin"/>
    </border>
    <border>
      <left style="thin"/>
      <right style="thin"/>
      <top/>
      <bottom style="thin"/>
    </border>
    <border>
      <left style="thin"/>
      <right style="thin"/>
      <top style="medium"/>
      <bottom style="thin"/>
    </border>
    <border>
      <left style="thin"/>
      <right>
        <color indexed="63"/>
      </right>
      <top style="medium"/>
      <bottom style="thin"/>
    </border>
    <border>
      <left style="thin"/>
      <right/>
      <top style="thin"/>
      <bottom style="thin"/>
    </border>
    <border>
      <left style="thin"/>
      <right style="medium"/>
      <top>
        <color indexed="63"/>
      </top>
      <bottom style="medium"/>
    </border>
    <border>
      <left style="medium"/>
      <right style="thin"/>
      <top style="medium"/>
      <bottom style="thin"/>
    </border>
    <border>
      <left style="medium"/>
      <right style="medium"/>
      <top>
        <color indexed="63"/>
      </top>
      <bottom style="medium"/>
    </border>
    <border>
      <left style="medium"/>
      <right style="medium"/>
      <top style="medium"/>
      <bottom style="medium"/>
    </border>
    <border>
      <left style="medium"/>
      <right style="medium"/>
      <top>
        <color indexed="63"/>
      </top>
      <bottom style="thin"/>
    </border>
    <border>
      <left style="medium"/>
      <right style="medium"/>
      <top style="thin"/>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color indexed="63"/>
      </left>
      <right style="medium"/>
      <top style="medium"/>
      <bottom style="medium"/>
    </border>
    <border>
      <left/>
      <right style="medium"/>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style="thin"/>
      <bottom/>
    </border>
    <border>
      <left>
        <color indexed="63"/>
      </left>
      <right>
        <color indexed="63"/>
      </right>
      <top style="thin"/>
      <bottom>
        <color indexed="63"/>
      </bottom>
    </border>
    <border>
      <left/>
      <right style="medium"/>
      <top style="thin"/>
      <bottom style="medium"/>
    </border>
    <border>
      <left style="medium"/>
      <right style="thin"/>
      <top style="thin"/>
      <bottom style="medium"/>
    </border>
    <border>
      <left style="medium"/>
      <right style="medium"/>
      <top style="medium"/>
      <bottom>
        <color indexed="63"/>
      </bottom>
    </border>
    <border>
      <left style="medium"/>
      <right>
        <color indexed="63"/>
      </right>
      <top>
        <color indexed="63"/>
      </top>
      <bottom style="thin"/>
    </border>
    <border>
      <left/>
      <right/>
      <top/>
      <bottom style="thin"/>
    </border>
    <border>
      <left style="medium"/>
      <right>
        <color indexed="63"/>
      </right>
      <top style="medium"/>
      <bottom style="medium"/>
    </border>
    <border>
      <left>
        <color indexed="63"/>
      </left>
      <right>
        <color indexed="63"/>
      </right>
      <top style="medium"/>
      <bottom style="medium"/>
    </border>
    <border>
      <left/>
      <right/>
      <top style="thin"/>
      <bottom style="thin"/>
    </border>
    <border>
      <left/>
      <right style="thin"/>
      <top style="thin"/>
      <bottom style="thin"/>
    </border>
    <border>
      <left style="thin"/>
      <right style="thin"/>
      <top>
        <color indexed="63"/>
      </top>
      <bottom>
        <color indexed="63"/>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40" fillId="22" borderId="0" applyNumberFormat="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173"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23"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24" borderId="7" applyNumberFormat="0" applyFont="0" applyAlignment="0" applyProtection="0"/>
    <xf numFmtId="0" fontId="1" fillId="24"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39">
    <xf numFmtId="0" fontId="0" fillId="0" borderId="0" xfId="0" applyAlignment="1">
      <alignment/>
    </xf>
    <xf numFmtId="0" fontId="0" fillId="0" borderId="0" xfId="0" applyFont="1" applyAlignment="1">
      <alignment/>
    </xf>
    <xf numFmtId="3" fontId="22" fillId="0" borderId="10" xfId="75" applyNumberFormat="1" applyFont="1" applyFill="1" applyBorder="1" applyAlignment="1">
      <alignment/>
      <protection/>
    </xf>
    <xf numFmtId="3" fontId="22" fillId="0" borderId="11" xfId="75" applyNumberFormat="1" applyFont="1" applyFill="1" applyBorder="1" applyAlignment="1" applyProtection="1">
      <alignment/>
      <protection/>
    </xf>
    <xf numFmtId="3" fontId="22" fillId="0" borderId="12" xfId="75" applyNumberFormat="1" applyFont="1" applyFill="1" applyBorder="1" applyAlignment="1">
      <alignment/>
      <protection/>
    </xf>
    <xf numFmtId="0" fontId="0" fillId="20" borderId="0" xfId="0" applyFill="1" applyAlignment="1">
      <alignment/>
    </xf>
    <xf numFmtId="3" fontId="22" fillId="0" borderId="0" xfId="75" applyNumberFormat="1" applyFont="1" applyFill="1" applyBorder="1" applyAlignment="1">
      <alignment/>
      <protection/>
    </xf>
    <xf numFmtId="3" fontId="22" fillId="0" borderId="13" xfId="75" applyNumberFormat="1" applyFont="1" applyFill="1" applyBorder="1" applyAlignment="1">
      <alignment/>
      <protection/>
    </xf>
    <xf numFmtId="0" fontId="0" fillId="0" borderId="0" xfId="0" applyFont="1" applyAlignment="1">
      <alignment/>
    </xf>
    <xf numFmtId="0" fontId="0" fillId="0" borderId="0" xfId="0" applyFont="1" applyFill="1" applyAlignment="1">
      <alignment/>
    </xf>
    <xf numFmtId="0" fontId="20" fillId="0" borderId="14" xfId="75" applyFont="1" applyFill="1" applyBorder="1" applyAlignment="1">
      <alignment horizontal="left"/>
      <protection/>
    </xf>
    <xf numFmtId="0" fontId="20" fillId="0" borderId="15" xfId="75" applyFont="1" applyFill="1" applyBorder="1" applyAlignment="1">
      <alignment horizontal="left"/>
      <protection/>
    </xf>
    <xf numFmtId="0" fontId="0" fillId="0" borderId="0" xfId="0" applyFont="1" applyAlignment="1">
      <alignment horizontal="center"/>
    </xf>
    <xf numFmtId="0" fontId="0" fillId="0" borderId="0" xfId="0" applyFont="1" applyAlignment="1">
      <alignment horizontal="justify" vertical="center" wrapText="1"/>
    </xf>
    <xf numFmtId="176" fontId="0" fillId="0" borderId="0" xfId="0" applyNumberFormat="1" applyFont="1" applyAlignment="1">
      <alignment horizontal="center"/>
    </xf>
    <xf numFmtId="0" fontId="22" fillId="0" borderId="0" xfId="0" applyFont="1" applyAlignment="1">
      <alignment/>
    </xf>
    <xf numFmtId="3" fontId="21" fillId="20" borderId="16" xfId="75" applyNumberFormat="1" applyFont="1" applyFill="1" applyBorder="1" applyAlignment="1">
      <alignment horizontal="center" vertical="top" wrapText="1"/>
      <protection/>
    </xf>
    <xf numFmtId="3" fontId="29" fillId="20" borderId="17" xfId="75" applyNumberFormat="1" applyFont="1" applyFill="1" applyBorder="1" applyAlignment="1">
      <alignment horizontal="center" vertical="top" wrapText="1"/>
      <protection/>
    </xf>
    <xf numFmtId="0" fontId="21" fillId="0" borderId="18" xfId="75" applyFont="1" applyFill="1" applyBorder="1" applyAlignment="1">
      <alignment/>
      <protection/>
    </xf>
    <xf numFmtId="0" fontId="21" fillId="0" borderId="19" xfId="75" applyFont="1" applyFill="1" applyBorder="1" applyAlignment="1">
      <alignment/>
      <protection/>
    </xf>
    <xf numFmtId="0" fontId="0" fillId="25" borderId="20" xfId="0" applyFont="1" applyFill="1" applyBorder="1" applyAlignment="1">
      <alignment horizontal="center" vertical="top" wrapText="1"/>
    </xf>
    <xf numFmtId="0" fontId="0" fillId="25" borderId="0" xfId="0" applyFont="1" applyFill="1" applyAlignment="1">
      <alignment horizontal="justify" vertical="top"/>
    </xf>
    <xf numFmtId="0" fontId="0" fillId="25" borderId="20" xfId="0" applyFont="1" applyFill="1" applyBorder="1" applyAlignment="1">
      <alignment horizontal="justify" vertical="top" wrapText="1"/>
    </xf>
    <xf numFmtId="176" fontId="0" fillId="25" borderId="20" xfId="0" applyNumberFormat="1" applyFont="1" applyFill="1" applyBorder="1" applyAlignment="1">
      <alignment horizontal="right" vertical="top"/>
    </xf>
    <xf numFmtId="176" fontId="0" fillId="25" borderId="0" xfId="0" applyNumberFormat="1" applyFont="1" applyFill="1" applyAlignment="1">
      <alignment horizontal="right"/>
    </xf>
    <xf numFmtId="3" fontId="22" fillId="25" borderId="11" xfId="75" applyNumberFormat="1" applyFont="1" applyFill="1" applyBorder="1" applyAlignment="1" applyProtection="1">
      <alignment/>
      <protection/>
    </xf>
    <xf numFmtId="0" fontId="28" fillId="25" borderId="20" xfId="0" applyFont="1" applyFill="1" applyBorder="1" applyAlignment="1">
      <alignment horizontal="left" vertical="top" wrapText="1"/>
    </xf>
    <xf numFmtId="0" fontId="0" fillId="25" borderId="20" xfId="0" applyFont="1" applyFill="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justify"/>
    </xf>
    <xf numFmtId="3" fontId="21" fillId="20" borderId="17" xfId="75" applyNumberFormat="1" applyFont="1" applyFill="1" applyBorder="1" applyAlignment="1">
      <alignment horizontal="center" vertical="top" wrapText="1"/>
      <protection/>
    </xf>
    <xf numFmtId="0" fontId="0" fillId="26" borderId="20" xfId="0" applyFont="1" applyFill="1" applyBorder="1" applyAlignment="1" applyProtection="1">
      <alignment horizontal="justify" vertical="top"/>
      <protection locked="0"/>
    </xf>
    <xf numFmtId="177" fontId="0" fillId="0" borderId="0" xfId="65" applyNumberFormat="1" applyFont="1" applyAlignment="1">
      <alignment/>
    </xf>
    <xf numFmtId="0" fontId="21" fillId="4" borderId="21" xfId="0" applyFont="1" applyFill="1" applyBorder="1" applyAlignment="1">
      <alignment horizontal="center" vertical="center" wrapText="1"/>
    </xf>
    <xf numFmtId="0" fontId="21" fillId="27" borderId="21" xfId="0" applyFont="1" applyFill="1" applyBorder="1" applyAlignment="1">
      <alignment horizontal="center" vertical="center" wrapText="1"/>
    </xf>
    <xf numFmtId="175" fontId="21" fillId="4" borderId="21" xfId="67" applyNumberFormat="1" applyFont="1" applyFill="1" applyBorder="1" applyAlignment="1">
      <alignment horizontal="center" vertical="center" wrapText="1"/>
    </xf>
    <xf numFmtId="49" fontId="21" fillId="4" borderId="21" xfId="0" applyNumberFormat="1" applyFont="1" applyFill="1" applyBorder="1" applyAlignment="1">
      <alignment horizontal="center" vertical="center" wrapText="1"/>
    </xf>
    <xf numFmtId="3" fontId="21" fillId="4" borderId="21" xfId="0" applyNumberFormat="1" applyFont="1" applyFill="1" applyBorder="1" applyAlignment="1">
      <alignment horizontal="center" vertical="center" wrapText="1"/>
    </xf>
    <xf numFmtId="0" fontId="21" fillId="27" borderId="21" xfId="0" applyFont="1" applyFill="1" applyBorder="1" applyAlignment="1" applyProtection="1">
      <alignment horizontal="center" vertical="center" wrapText="1"/>
      <protection locked="0"/>
    </xf>
    <xf numFmtId="0" fontId="21" fillId="4" borderId="21" xfId="0" applyFont="1" applyFill="1" applyBorder="1" applyAlignment="1" applyProtection="1">
      <alignment horizontal="center" vertical="center" wrapText="1"/>
      <protection locked="0"/>
    </xf>
    <xf numFmtId="3" fontId="21" fillId="27" borderId="21" xfId="0" applyNumberFormat="1" applyFont="1" applyFill="1" applyBorder="1" applyAlignment="1">
      <alignment horizontal="center" vertical="center" wrapText="1"/>
    </xf>
    <xf numFmtId="0" fontId="21" fillId="8" borderId="21" xfId="0" applyFont="1" applyFill="1" applyBorder="1" applyAlignment="1">
      <alignment horizontal="center" vertical="center" wrapText="1"/>
    </xf>
    <xf numFmtId="0" fontId="0" fillId="26" borderId="20" xfId="0" applyFont="1" applyFill="1" applyBorder="1" applyAlignment="1" applyProtection="1">
      <alignment horizontal="left" vertical="top" wrapText="1"/>
      <protection/>
    </xf>
    <xf numFmtId="0" fontId="0" fillId="26" borderId="20" xfId="0" applyFont="1" applyFill="1" applyBorder="1" applyAlignment="1" applyProtection="1">
      <alignment vertical="top" wrapText="1"/>
      <protection locked="0"/>
    </xf>
    <xf numFmtId="175" fontId="0" fillId="26" borderId="20" xfId="67" applyNumberFormat="1" applyFont="1" applyFill="1" applyBorder="1" applyAlignment="1" applyProtection="1">
      <alignment horizontal="right" vertical="top" wrapText="1"/>
      <protection/>
    </xf>
    <xf numFmtId="1" fontId="0" fillId="26" borderId="20" xfId="67" applyNumberFormat="1" applyFont="1" applyFill="1" applyBorder="1" applyAlignment="1" applyProtection="1">
      <alignment horizontal="right" vertical="top" wrapText="1"/>
      <protection/>
    </xf>
    <xf numFmtId="1" fontId="0" fillId="26" borderId="20" xfId="67" applyNumberFormat="1" applyFont="1" applyFill="1" applyBorder="1" applyAlignment="1" applyProtection="1">
      <alignment horizontal="center" vertical="top" wrapText="1"/>
      <protection/>
    </xf>
    <xf numFmtId="4" fontId="0" fillId="26" borderId="20" xfId="0" applyNumberFormat="1" applyFont="1" applyFill="1" applyBorder="1" applyAlignment="1" applyProtection="1">
      <alignment horizontal="justify" vertical="top" wrapText="1"/>
      <protection/>
    </xf>
    <xf numFmtId="0" fontId="0" fillId="26" borderId="20" xfId="0" applyNumberFormat="1" applyFont="1" applyFill="1" applyBorder="1" applyAlignment="1">
      <alignment horizontal="right" vertical="top" wrapText="1"/>
    </xf>
    <xf numFmtId="1" fontId="23" fillId="26" borderId="20" xfId="67" applyNumberFormat="1" applyFont="1" applyFill="1" applyBorder="1" applyAlignment="1" applyProtection="1">
      <alignment horizontal="center" vertical="top" wrapText="1"/>
      <protection/>
    </xf>
    <xf numFmtId="0" fontId="0" fillId="26" borderId="20" xfId="0" applyNumberFormat="1" applyFont="1" applyFill="1" applyBorder="1" applyAlignment="1" applyProtection="1">
      <alignment horizontal="center" vertical="top" wrapText="1"/>
      <protection/>
    </xf>
    <xf numFmtId="182" fontId="0" fillId="26" borderId="20" xfId="0" applyNumberFormat="1" applyFont="1" applyFill="1" applyBorder="1" applyAlignment="1" applyProtection="1">
      <alignment horizontal="center" vertical="top" wrapText="1"/>
      <protection/>
    </xf>
    <xf numFmtId="3" fontId="0" fillId="26" borderId="20" xfId="0" applyNumberFormat="1" applyFont="1" applyFill="1" applyBorder="1" applyAlignment="1" applyProtection="1">
      <alignment horizontal="right" vertical="top" wrapText="1"/>
      <protection/>
    </xf>
    <xf numFmtId="3" fontId="0" fillId="26" borderId="20" xfId="76" applyNumberFormat="1" applyFont="1" applyFill="1" applyBorder="1" applyAlignment="1">
      <alignment horizontal="justify" vertical="top" wrapText="1"/>
      <protection/>
    </xf>
    <xf numFmtId="183" fontId="0" fillId="26" borderId="20" xfId="0" applyNumberFormat="1" applyFont="1" applyFill="1" applyBorder="1" applyAlignment="1">
      <alignment vertical="top"/>
    </xf>
    <xf numFmtId="183" fontId="0" fillId="26" borderId="20" xfId="0" applyNumberFormat="1" applyFont="1" applyFill="1" applyBorder="1" applyAlignment="1">
      <alignment horizontal="right" vertical="top" wrapText="1"/>
    </xf>
    <xf numFmtId="0" fontId="0" fillId="26" borderId="20" xfId="0" applyFont="1" applyFill="1" applyBorder="1" applyAlignment="1">
      <alignment vertical="top" wrapText="1"/>
    </xf>
    <xf numFmtId="0" fontId="0" fillId="26" borderId="20" xfId="0" applyFont="1" applyFill="1" applyBorder="1" applyAlignment="1">
      <alignment horizontal="center" vertical="top"/>
    </xf>
    <xf numFmtId="184" fontId="0" fillId="26" borderId="20" xfId="0" applyNumberFormat="1" applyFont="1" applyFill="1" applyBorder="1" applyAlignment="1">
      <alignment horizontal="right" vertical="top"/>
    </xf>
    <xf numFmtId="0" fontId="0" fillId="26" borderId="20" xfId="0" applyFont="1" applyFill="1" applyBorder="1" applyAlignment="1">
      <alignment vertical="top"/>
    </xf>
    <xf numFmtId="182" fontId="0" fillId="25" borderId="20" xfId="0" applyNumberFormat="1" applyFont="1" applyFill="1" applyBorder="1" applyAlignment="1" applyProtection="1">
      <alignment horizontal="center" vertical="top" wrapText="1"/>
      <protection/>
    </xf>
    <xf numFmtId="182" fontId="0" fillId="25" borderId="20" xfId="0" applyNumberFormat="1" applyFont="1" applyFill="1" applyBorder="1" applyAlignment="1" applyProtection="1">
      <alignment horizontal="right" vertical="top" wrapText="1"/>
      <protection/>
    </xf>
    <xf numFmtId="3" fontId="22" fillId="25" borderId="11" xfId="0" applyNumberFormat="1" applyFont="1" applyFill="1" applyBorder="1" applyAlignment="1" applyProtection="1">
      <alignment wrapText="1"/>
      <protection/>
    </xf>
    <xf numFmtId="0" fontId="0" fillId="25" borderId="0" xfId="0" applyFill="1" applyAlignment="1">
      <alignment/>
    </xf>
    <xf numFmtId="0" fontId="0" fillId="25" borderId="20" xfId="0" applyFont="1" applyFill="1" applyBorder="1" applyAlignment="1">
      <alignment horizontal="justify" vertical="top"/>
    </xf>
    <xf numFmtId="3" fontId="0" fillId="25" borderId="20" xfId="76" applyNumberFormat="1" applyFont="1" applyFill="1" applyBorder="1" applyAlignment="1">
      <alignment horizontal="justify" vertical="top" wrapText="1"/>
      <protection/>
    </xf>
    <xf numFmtId="0" fontId="0" fillId="25" borderId="20" xfId="0" applyNumberFormat="1" applyFont="1" applyFill="1" applyBorder="1" applyAlignment="1" applyProtection="1">
      <alignment horizontal="justify" vertical="top" wrapText="1"/>
      <protection/>
    </xf>
    <xf numFmtId="3" fontId="0" fillId="0" borderId="0" xfId="0" applyNumberFormat="1" applyAlignment="1">
      <alignment/>
    </xf>
    <xf numFmtId="0" fontId="19" fillId="25" borderId="0" xfId="76" applyFont="1" applyFill="1" applyAlignment="1">
      <alignment horizontal="justify" vertical="top"/>
      <protection/>
    </xf>
    <xf numFmtId="0" fontId="0" fillId="25" borderId="20" xfId="0" applyFont="1" applyFill="1" applyBorder="1" applyAlignment="1">
      <alignment vertical="top" wrapText="1"/>
    </xf>
    <xf numFmtId="0" fontId="0" fillId="0" borderId="0" xfId="0" applyFont="1" applyAlignment="1">
      <alignment horizontal="right"/>
    </xf>
    <xf numFmtId="0" fontId="0" fillId="25" borderId="0" xfId="76" applyFont="1" applyFill="1" applyAlignment="1">
      <alignment horizontal="justify" vertical="top"/>
      <protection/>
    </xf>
    <xf numFmtId="0" fontId="23" fillId="25" borderId="0" xfId="76" applyFont="1" applyFill="1" applyAlignment="1">
      <alignment horizontal="justify" vertical="top"/>
      <protection/>
    </xf>
    <xf numFmtId="0" fontId="23" fillId="25" borderId="0" xfId="0" applyFont="1" applyFill="1" applyAlignment="1">
      <alignment horizontal="justify" vertical="top"/>
    </xf>
    <xf numFmtId="0" fontId="18" fillId="0" borderId="0" xfId="0" applyFont="1" applyAlignment="1">
      <alignment/>
    </xf>
    <xf numFmtId="3" fontId="0" fillId="0" borderId="0" xfId="0" applyNumberFormat="1" applyFont="1" applyAlignment="1">
      <alignment/>
    </xf>
    <xf numFmtId="176" fontId="0" fillId="0" borderId="0" xfId="0" applyNumberFormat="1" applyFont="1" applyAlignment="1">
      <alignment horizontal="right"/>
    </xf>
    <xf numFmtId="0" fontId="41" fillId="25" borderId="0" xfId="76" applyFont="1" applyFill="1" applyAlignment="1">
      <alignment horizontal="justify" vertical="top"/>
      <protection/>
    </xf>
    <xf numFmtId="0" fontId="41" fillId="25" borderId="0" xfId="0" applyFont="1" applyFill="1" applyAlignment="1">
      <alignment horizontal="justify" vertical="top"/>
    </xf>
    <xf numFmtId="14" fontId="0" fillId="25" borderId="20" xfId="0" applyNumberFormat="1" applyFont="1" applyFill="1" applyBorder="1" applyAlignment="1">
      <alignment horizontal="center" vertical="top" wrapText="1"/>
    </xf>
    <xf numFmtId="176" fontId="0" fillId="0" borderId="0" xfId="0" applyNumberFormat="1" applyFont="1" applyBorder="1" applyAlignment="1">
      <alignment horizontal="center"/>
    </xf>
    <xf numFmtId="14" fontId="0" fillId="25" borderId="20" xfId="0" applyNumberFormat="1" applyFont="1" applyFill="1" applyBorder="1" applyAlignment="1">
      <alignment horizontal="right" vertical="top" wrapText="1"/>
    </xf>
    <xf numFmtId="49" fontId="0" fillId="25" borderId="20" xfId="75" applyNumberFormat="1" applyFont="1" applyFill="1" applyBorder="1" applyAlignment="1">
      <alignment horizontal="center" vertical="top" wrapText="1"/>
      <protection/>
    </xf>
    <xf numFmtId="0" fontId="19" fillId="25" borderId="20" xfId="76" applyFont="1" applyFill="1" applyBorder="1" applyAlignment="1">
      <alignment horizontal="justify" vertical="top"/>
      <protection/>
    </xf>
    <xf numFmtId="0" fontId="19" fillId="25" borderId="20" xfId="76" applyFont="1" applyFill="1" applyBorder="1" applyAlignment="1">
      <alignment horizontal="justify" vertical="top" wrapText="1"/>
      <protection/>
    </xf>
    <xf numFmtId="176" fontId="0" fillId="25" borderId="20" xfId="76" applyNumberFormat="1" applyFont="1" applyFill="1" applyBorder="1" applyAlignment="1">
      <alignment horizontal="right" vertical="top"/>
      <protection/>
    </xf>
    <xf numFmtId="176" fontId="0" fillId="25" borderId="20" xfId="76" applyNumberFormat="1" applyFont="1" applyFill="1" applyBorder="1" applyAlignment="1">
      <alignment horizontal="right" vertical="top" wrapText="1"/>
      <protection/>
    </xf>
    <xf numFmtId="176" fontId="19" fillId="25" borderId="20" xfId="76" applyNumberFormat="1" applyFont="1" applyFill="1" applyBorder="1" applyAlignment="1">
      <alignment horizontal="center" vertical="top" wrapText="1"/>
      <protection/>
    </xf>
    <xf numFmtId="14" fontId="0" fillId="25" borderId="20" xfId="0" applyNumberFormat="1" applyFont="1" applyFill="1" applyBorder="1" applyAlignment="1">
      <alignment horizontal="right" vertical="top"/>
    </xf>
    <xf numFmtId="0" fontId="19" fillId="25" borderId="20" xfId="76" applyNumberFormat="1" applyFont="1" applyFill="1" applyBorder="1" applyAlignment="1">
      <alignment horizontal="justify" vertical="top"/>
      <protection/>
    </xf>
    <xf numFmtId="0" fontId="19" fillId="25" borderId="20" xfId="76" applyFont="1" applyFill="1" applyBorder="1" applyAlignment="1">
      <alignment horizontal="center" vertical="top" wrapText="1"/>
      <protection/>
    </xf>
    <xf numFmtId="0" fontId="0" fillId="25" borderId="20" xfId="76" applyFont="1" applyFill="1" applyBorder="1" applyAlignment="1">
      <alignment horizontal="justify" vertical="top" wrapText="1"/>
      <protection/>
    </xf>
    <xf numFmtId="176" fontId="0" fillId="25" borderId="20" xfId="0" applyNumberFormat="1" applyFont="1" applyFill="1" applyBorder="1" applyAlignment="1">
      <alignment horizontal="center" vertical="top"/>
    </xf>
    <xf numFmtId="0" fontId="0" fillId="25" borderId="20" xfId="0" applyFont="1" applyFill="1" applyBorder="1" applyAlignment="1" applyProtection="1">
      <alignment horizontal="justify" vertical="top" wrapText="1"/>
      <protection locked="0"/>
    </xf>
    <xf numFmtId="0" fontId="0" fillId="25" borderId="20" xfId="0" applyFont="1" applyFill="1" applyBorder="1" applyAlignment="1" applyProtection="1">
      <alignment horizontal="justify" vertical="top"/>
      <protection locked="0"/>
    </xf>
    <xf numFmtId="0" fontId="42" fillId="25" borderId="20" xfId="0" applyFont="1" applyFill="1" applyBorder="1" applyAlignment="1">
      <alignment horizontal="justify" vertical="top" wrapText="1"/>
    </xf>
    <xf numFmtId="176" fontId="0" fillId="25" borderId="20" xfId="76" applyNumberFormat="1" applyFont="1" applyFill="1" applyBorder="1" applyAlignment="1">
      <alignment horizontal="center" vertical="top"/>
      <protection/>
    </xf>
    <xf numFmtId="0" fontId="19" fillId="25" borderId="20" xfId="76" applyFont="1" applyFill="1" applyBorder="1" applyAlignment="1">
      <alignment horizontal="left" vertical="top" wrapText="1"/>
      <protection/>
    </xf>
    <xf numFmtId="0" fontId="0" fillId="25" borderId="22" xfId="0" applyFont="1" applyFill="1" applyBorder="1" applyAlignment="1">
      <alignment horizontal="justify" vertical="top" wrapText="1"/>
    </xf>
    <xf numFmtId="0" fontId="31" fillId="25" borderId="20" xfId="76" applyFont="1" applyFill="1" applyBorder="1" applyAlignment="1">
      <alignment horizontal="center" vertical="top" wrapText="1"/>
      <protection/>
    </xf>
    <xf numFmtId="176" fontId="0" fillId="25" borderId="20" xfId="76" applyNumberFormat="1" applyFont="1" applyFill="1" applyBorder="1" applyAlignment="1">
      <alignment horizontal="center" vertical="top" wrapText="1"/>
      <protection/>
    </xf>
    <xf numFmtId="0" fontId="19" fillId="25" borderId="20" xfId="0" applyFont="1" applyFill="1" applyBorder="1" applyAlignment="1">
      <alignment horizontal="justify" vertical="top"/>
    </xf>
    <xf numFmtId="0" fontId="0" fillId="25" borderId="20" xfId="76" applyFont="1" applyFill="1" applyBorder="1" applyAlignment="1">
      <alignment horizontal="center" vertical="top" wrapText="1"/>
      <protection/>
    </xf>
    <xf numFmtId="0" fontId="0" fillId="25" borderId="20" xfId="76" applyFont="1" applyFill="1" applyBorder="1" applyAlignment="1">
      <alignment horizontal="justify" vertical="top"/>
      <protection/>
    </xf>
    <xf numFmtId="14" fontId="0" fillId="25" borderId="20" xfId="76" applyNumberFormat="1" applyFont="1" applyFill="1" applyBorder="1" applyAlignment="1">
      <alignment horizontal="right" vertical="top"/>
      <protection/>
    </xf>
    <xf numFmtId="0" fontId="19" fillId="25" borderId="20" xfId="76" applyFont="1" applyFill="1" applyBorder="1" applyAlignment="1">
      <alignment horizontal="center" vertical="top"/>
      <protection/>
    </xf>
    <xf numFmtId="0" fontId="0" fillId="25" borderId="20" xfId="0" applyFont="1" applyFill="1" applyBorder="1" applyAlignment="1" applyProtection="1">
      <alignment horizontal="justify" vertical="top" wrapText="1"/>
      <protection/>
    </xf>
    <xf numFmtId="0" fontId="43" fillId="25" borderId="20" xfId="0" applyFont="1" applyFill="1" applyBorder="1" applyAlignment="1">
      <alignment horizontal="justify" vertical="top" wrapText="1"/>
    </xf>
    <xf numFmtId="176" fontId="0" fillId="25" borderId="20" xfId="76" applyNumberFormat="1" applyFont="1" applyFill="1" applyBorder="1" applyAlignment="1">
      <alignment horizontal="justify" vertical="top" wrapText="1"/>
      <protection/>
    </xf>
    <xf numFmtId="174" fontId="0" fillId="25" borderId="20" xfId="76" applyNumberFormat="1" applyFont="1" applyFill="1" applyBorder="1" applyAlignment="1">
      <alignment horizontal="justify" vertical="top" wrapText="1"/>
      <protection/>
    </xf>
    <xf numFmtId="175" fontId="0" fillId="25" borderId="20" xfId="67" applyNumberFormat="1" applyFont="1" applyFill="1" applyBorder="1" applyAlignment="1">
      <alignment horizontal="right" vertical="top"/>
    </xf>
    <xf numFmtId="0" fontId="0" fillId="25" borderId="20" xfId="75" applyNumberFormat="1" applyFont="1" applyFill="1" applyBorder="1" applyAlignment="1">
      <alignment horizontal="justify" vertical="top" wrapText="1"/>
      <protection/>
    </xf>
    <xf numFmtId="3" fontId="0" fillId="25" borderId="20" xfId="0" applyNumberFormat="1" applyFont="1" applyFill="1" applyBorder="1" applyAlignment="1">
      <alignment horizontal="right" vertical="top"/>
    </xf>
    <xf numFmtId="3" fontId="0" fillId="25" borderId="20" xfId="0" applyNumberFormat="1" applyFont="1" applyFill="1" applyBorder="1" applyAlignment="1">
      <alignment horizontal="right" vertical="top" wrapText="1"/>
    </xf>
    <xf numFmtId="3" fontId="0" fillId="25" borderId="20" xfId="0" applyNumberFormat="1" applyFont="1" applyFill="1" applyBorder="1" applyAlignment="1">
      <alignment horizontal="center" vertical="top"/>
    </xf>
    <xf numFmtId="180" fontId="0" fillId="25" borderId="20" xfId="76" applyNumberFormat="1" applyFont="1" applyFill="1" applyBorder="1" applyAlignment="1">
      <alignment horizontal="right" vertical="top"/>
      <protection/>
    </xf>
    <xf numFmtId="3" fontId="19" fillId="25" borderId="20" xfId="76" applyNumberFormat="1" applyFont="1" applyFill="1" applyBorder="1" applyAlignment="1">
      <alignment horizontal="justify" vertical="top" wrapText="1"/>
      <protection/>
    </xf>
    <xf numFmtId="3" fontId="0" fillId="25" borderId="20" xfId="76" applyNumberFormat="1" applyFont="1" applyFill="1" applyBorder="1" applyAlignment="1">
      <alignment horizontal="right" vertical="top" wrapText="1"/>
      <protection/>
    </xf>
    <xf numFmtId="3" fontId="0" fillId="25" borderId="20" xfId="76" applyNumberFormat="1" applyFont="1" applyFill="1" applyBorder="1" applyAlignment="1">
      <alignment horizontal="center" vertical="top" wrapText="1"/>
      <protection/>
    </xf>
    <xf numFmtId="0" fontId="0" fillId="25" borderId="20" xfId="76" applyFont="1" applyFill="1" applyBorder="1" applyAlignment="1">
      <alignment horizontal="left" vertical="top" wrapText="1"/>
      <protection/>
    </xf>
    <xf numFmtId="0" fontId="0" fillId="25" borderId="20" xfId="76" applyFont="1" applyFill="1" applyBorder="1" applyAlignment="1">
      <alignment horizontal="center" vertical="top"/>
      <protection/>
    </xf>
    <xf numFmtId="0" fontId="0" fillId="25" borderId="23" xfId="0" applyFont="1" applyFill="1" applyBorder="1" applyAlignment="1">
      <alignment horizontal="justify" vertical="top" wrapText="1"/>
    </xf>
    <xf numFmtId="176" fontId="0" fillId="25" borderId="23" xfId="76" applyNumberFormat="1" applyFont="1" applyFill="1" applyBorder="1" applyAlignment="1">
      <alignment horizontal="right" vertical="top"/>
      <protection/>
    </xf>
    <xf numFmtId="176" fontId="0" fillId="25" borderId="23" xfId="76" applyNumberFormat="1" applyFont="1" applyFill="1" applyBorder="1" applyAlignment="1">
      <alignment horizontal="center" vertical="top" wrapText="1"/>
      <protection/>
    </xf>
    <xf numFmtId="14" fontId="0" fillId="25" borderId="23" xfId="0" applyNumberFormat="1" applyFont="1" applyFill="1" applyBorder="1" applyAlignment="1">
      <alignment horizontal="right" vertical="top"/>
    </xf>
    <xf numFmtId="177" fontId="0" fillId="25" borderId="20" xfId="65" applyNumberFormat="1" applyFont="1" applyFill="1" applyBorder="1" applyAlignment="1">
      <alignment horizontal="right" vertical="top" wrapText="1"/>
    </xf>
    <xf numFmtId="181" fontId="0" fillId="25" borderId="20" xfId="76" applyNumberFormat="1" applyFont="1" applyFill="1" applyBorder="1" applyAlignment="1">
      <alignment horizontal="right" vertical="top" wrapText="1"/>
      <protection/>
    </xf>
    <xf numFmtId="14" fontId="0" fillId="25" borderId="20" xfId="76" applyNumberFormat="1" applyFont="1" applyFill="1" applyBorder="1" applyAlignment="1">
      <alignment horizontal="right" vertical="top" wrapText="1"/>
      <protection/>
    </xf>
    <xf numFmtId="14" fontId="0" fillId="25" borderId="20" xfId="0" applyNumberFormat="1" applyFont="1" applyFill="1" applyBorder="1" applyAlignment="1">
      <alignment horizontal="left" vertical="top" wrapText="1"/>
    </xf>
    <xf numFmtId="22" fontId="19" fillId="25" borderId="20" xfId="76" applyNumberFormat="1" applyFont="1" applyFill="1" applyBorder="1" applyAlignment="1">
      <alignment horizontal="justify" vertical="top"/>
      <protection/>
    </xf>
    <xf numFmtId="0" fontId="19" fillId="25" borderId="20" xfId="76" applyNumberFormat="1" applyFont="1" applyFill="1" applyBorder="1" applyAlignment="1">
      <alignment horizontal="justify" vertical="top" wrapText="1"/>
      <protection/>
    </xf>
    <xf numFmtId="49" fontId="0" fillId="25" borderId="20" xfId="76" applyNumberFormat="1" applyFont="1" applyFill="1" applyBorder="1" applyAlignment="1">
      <alignment horizontal="justify" vertical="top" wrapText="1"/>
      <protection/>
    </xf>
    <xf numFmtId="49" fontId="0" fillId="25" borderId="20" xfId="76" applyNumberFormat="1" applyFont="1" applyFill="1" applyBorder="1" applyAlignment="1">
      <alignment horizontal="center" vertical="top" wrapText="1"/>
      <protection/>
    </xf>
    <xf numFmtId="180" fontId="0" fillId="25" borderId="20" xfId="76" applyNumberFormat="1" applyFont="1" applyFill="1" applyBorder="1" applyAlignment="1">
      <alignment horizontal="right" vertical="top" wrapText="1"/>
      <protection/>
    </xf>
    <xf numFmtId="0" fontId="0" fillId="25" borderId="20" xfId="0" applyNumberFormat="1" applyFont="1" applyFill="1" applyBorder="1" applyAlignment="1">
      <alignment horizontal="justify" vertical="top" wrapText="1"/>
    </xf>
    <xf numFmtId="0" fontId="0" fillId="25" borderId="20" xfId="76" applyNumberFormat="1" applyFont="1" applyFill="1" applyBorder="1" applyAlignment="1">
      <alignment horizontal="justify" vertical="top" wrapText="1"/>
      <protection/>
    </xf>
    <xf numFmtId="0" fontId="42" fillId="25" borderId="20" xfId="0" applyFont="1" applyFill="1" applyBorder="1" applyAlignment="1">
      <alignment horizontal="left" vertical="top" wrapText="1"/>
    </xf>
    <xf numFmtId="3" fontId="0" fillId="25" borderId="20" xfId="76" applyNumberFormat="1" applyFont="1" applyFill="1" applyBorder="1" applyAlignment="1">
      <alignment horizontal="right" vertical="top"/>
      <protection/>
    </xf>
    <xf numFmtId="3" fontId="0" fillId="25" borderId="20" xfId="76" applyNumberFormat="1" applyFont="1" applyFill="1" applyBorder="1" applyAlignment="1">
      <alignment horizontal="center" vertical="top"/>
      <protection/>
    </xf>
    <xf numFmtId="176" fontId="19" fillId="25" borderId="20" xfId="76" applyNumberFormat="1" applyFont="1" applyFill="1" applyBorder="1" applyAlignment="1">
      <alignment horizontal="justify" vertical="top" wrapText="1"/>
      <protection/>
    </xf>
    <xf numFmtId="3" fontId="0" fillId="25" borderId="20" xfId="0" applyNumberFormat="1" applyFont="1" applyFill="1" applyBorder="1" applyAlignment="1" applyProtection="1">
      <alignment horizontal="right" vertical="top" wrapText="1"/>
      <protection/>
    </xf>
    <xf numFmtId="175" fontId="0" fillId="25" borderId="21" xfId="67" applyNumberFormat="1" applyFont="1" applyFill="1" applyBorder="1" applyAlignment="1" applyProtection="1">
      <alignment horizontal="right" vertical="top" wrapText="1"/>
      <protection/>
    </xf>
    <xf numFmtId="176" fontId="0" fillId="25" borderId="20" xfId="0" applyNumberFormat="1" applyFont="1" applyFill="1" applyBorder="1" applyAlignment="1">
      <alignment horizontal="right" vertical="top" wrapText="1"/>
    </xf>
    <xf numFmtId="180" fontId="0" fillId="25" borderId="20" xfId="0" applyNumberFormat="1" applyFont="1" applyFill="1" applyBorder="1" applyAlignment="1">
      <alignment horizontal="right" vertical="top"/>
    </xf>
    <xf numFmtId="181" fontId="0" fillId="25" borderId="20" xfId="0" applyNumberFormat="1" applyFont="1" applyFill="1" applyBorder="1" applyAlignment="1">
      <alignment horizontal="right" vertical="top" wrapText="1"/>
    </xf>
    <xf numFmtId="14" fontId="19" fillId="25" borderId="20" xfId="76" applyNumberFormat="1" applyFont="1" applyFill="1" applyBorder="1" applyAlignment="1">
      <alignment horizontal="right" vertical="top" wrapText="1"/>
      <protection/>
    </xf>
    <xf numFmtId="0" fontId="19" fillId="25" borderId="20" xfId="76" applyNumberFormat="1" applyFont="1" applyFill="1" applyBorder="1" applyAlignment="1">
      <alignment horizontal="left" vertical="top" wrapText="1"/>
      <protection/>
    </xf>
    <xf numFmtId="0" fontId="0" fillId="25" borderId="20" xfId="0" applyFont="1" applyFill="1" applyBorder="1" applyAlignment="1">
      <alignment horizontal="center" vertical="top"/>
    </xf>
    <xf numFmtId="49" fontId="0" fillId="25" borderId="23" xfId="75" applyNumberFormat="1" applyFont="1" applyFill="1" applyBorder="1" applyAlignment="1">
      <alignment horizontal="center" vertical="top" wrapText="1"/>
      <protection/>
    </xf>
    <xf numFmtId="0" fontId="19" fillId="25" borderId="23" xfId="76" applyFont="1" applyFill="1" applyBorder="1" applyAlignment="1">
      <alignment horizontal="justify" vertical="top" wrapText="1"/>
      <protection/>
    </xf>
    <xf numFmtId="3" fontId="0" fillId="25" borderId="23" xfId="0" applyNumberFormat="1" applyFont="1" applyFill="1" applyBorder="1" applyAlignment="1">
      <alignment horizontal="right" vertical="top"/>
    </xf>
    <xf numFmtId="176" fontId="0" fillId="25" borderId="23" xfId="0" applyNumberFormat="1" applyFont="1" applyFill="1" applyBorder="1" applyAlignment="1">
      <alignment horizontal="center" vertical="top"/>
    </xf>
    <xf numFmtId="1" fontId="0" fillId="25" borderId="23" xfId="67" applyNumberFormat="1" applyFont="1" applyFill="1" applyBorder="1" applyAlignment="1" applyProtection="1">
      <alignment horizontal="justify" vertical="top" wrapText="1"/>
      <protection/>
    </xf>
    <xf numFmtId="0" fontId="0" fillId="25" borderId="20" xfId="0" applyNumberFormat="1" applyFont="1" applyFill="1" applyBorder="1" applyAlignment="1" applyProtection="1">
      <alignment horizontal="justify" vertical="top" wrapText="1"/>
      <protection locked="0"/>
    </xf>
    <xf numFmtId="14" fontId="43" fillId="25" borderId="20" xfId="0" applyNumberFormat="1" applyFont="1" applyFill="1" applyBorder="1" applyAlignment="1">
      <alignment horizontal="right" vertical="top" wrapText="1"/>
    </xf>
    <xf numFmtId="0" fontId="0" fillId="25" borderId="0" xfId="74" applyFont="1" applyFill="1" applyAlignment="1">
      <alignment vertical="top" wrapText="1"/>
      <protection/>
    </xf>
    <xf numFmtId="176" fontId="0" fillId="25" borderId="20" xfId="65" applyNumberFormat="1" applyFont="1" applyFill="1" applyBorder="1" applyAlignment="1">
      <alignment horizontal="right" vertical="top" wrapText="1"/>
    </xf>
    <xf numFmtId="0" fontId="19" fillId="25" borderId="20" xfId="0" applyFont="1" applyFill="1" applyBorder="1" applyAlignment="1">
      <alignment horizontal="left" vertical="top" wrapText="1"/>
    </xf>
    <xf numFmtId="14" fontId="0" fillId="25" borderId="20" xfId="0" applyNumberFormat="1" applyFont="1" applyFill="1" applyBorder="1" applyAlignment="1" applyProtection="1">
      <alignment horizontal="right" vertical="top"/>
      <protection locked="0"/>
    </xf>
    <xf numFmtId="176" fontId="0" fillId="25" borderId="20" xfId="0" applyNumberFormat="1" applyFont="1" applyFill="1" applyBorder="1" applyAlignment="1">
      <alignment horizontal="center" vertical="top" wrapText="1"/>
    </xf>
    <xf numFmtId="0" fontId="41" fillId="0" borderId="0" xfId="0" applyFont="1" applyAlignment="1">
      <alignment horizontal="left" vertical="top"/>
    </xf>
    <xf numFmtId="0" fontId="0" fillId="25" borderId="20" xfId="74" applyFont="1" applyFill="1" applyBorder="1" applyAlignment="1">
      <alignment vertical="top" wrapText="1"/>
      <protection/>
    </xf>
    <xf numFmtId="49" fontId="18" fillId="20" borderId="24" xfId="76" applyNumberFormat="1" applyFont="1" applyFill="1" applyBorder="1" applyAlignment="1">
      <alignment horizontal="center" vertical="center" wrapText="1"/>
      <protection/>
    </xf>
    <xf numFmtId="49" fontId="18" fillId="20" borderId="24" xfId="75" applyNumberFormat="1" applyFont="1" applyFill="1" applyBorder="1" applyAlignment="1">
      <alignment horizontal="center" vertical="center" wrapText="1"/>
      <protection/>
    </xf>
    <xf numFmtId="49" fontId="18" fillId="28" borderId="24" xfId="75" applyNumberFormat="1" applyFont="1" applyFill="1" applyBorder="1" applyAlignment="1">
      <alignment horizontal="center" vertical="center" wrapText="1"/>
      <protection/>
    </xf>
    <xf numFmtId="49" fontId="18" fillId="29" borderId="24" xfId="75" applyNumberFormat="1" applyFont="1" applyFill="1" applyBorder="1" applyAlignment="1">
      <alignment horizontal="center" vertical="center" wrapText="1"/>
      <protection/>
    </xf>
    <xf numFmtId="176" fontId="18" fillId="20" borderId="24" xfId="76" applyNumberFormat="1" applyFont="1" applyFill="1" applyBorder="1" applyAlignment="1">
      <alignment horizontal="center" vertical="center" wrapText="1"/>
      <protection/>
    </xf>
    <xf numFmtId="3" fontId="18" fillId="20" borderId="24" xfId="76" applyNumberFormat="1" applyFont="1" applyFill="1" applyBorder="1" applyAlignment="1">
      <alignment horizontal="center" vertical="center" wrapText="1"/>
      <protection/>
    </xf>
    <xf numFmtId="0" fontId="18" fillId="20" borderId="24" xfId="76" applyNumberFormat="1" applyFont="1" applyFill="1" applyBorder="1" applyAlignment="1">
      <alignment horizontal="center" vertical="center" wrapText="1"/>
      <protection/>
    </xf>
    <xf numFmtId="0" fontId="18" fillId="20" borderId="25" xfId="76" applyNumberFormat="1" applyFont="1" applyFill="1" applyBorder="1" applyAlignment="1">
      <alignment horizontal="center" vertical="center" wrapText="1"/>
      <protection/>
    </xf>
    <xf numFmtId="17" fontId="18" fillId="30" borderId="20" xfId="0" applyNumberFormat="1" applyFont="1" applyFill="1" applyBorder="1" applyAlignment="1">
      <alignment horizontal="center" vertical="center" wrapText="1"/>
    </xf>
    <xf numFmtId="0" fontId="18" fillId="30" borderId="20" xfId="0" applyFont="1" applyFill="1" applyBorder="1" applyAlignment="1">
      <alignment horizontal="center" vertical="center" wrapText="1"/>
    </xf>
    <xf numFmtId="0" fontId="18" fillId="0" borderId="0" xfId="76" applyFont="1" applyAlignment="1">
      <alignment horizontal="center"/>
      <protection/>
    </xf>
    <xf numFmtId="0" fontId="18" fillId="0" borderId="0" xfId="0" applyFont="1" applyAlignment="1">
      <alignment horizontal="center"/>
    </xf>
    <xf numFmtId="0" fontId="0" fillId="25" borderId="26" xfId="0" applyFont="1" applyFill="1" applyBorder="1" applyAlignment="1">
      <alignment horizontal="justify" vertical="top" wrapText="1"/>
    </xf>
    <xf numFmtId="0" fontId="44" fillId="25" borderId="0" xfId="76" applyFont="1" applyFill="1" applyAlignment="1">
      <alignment horizontal="justify" vertical="top"/>
      <protection/>
    </xf>
    <xf numFmtId="0" fontId="44" fillId="25" borderId="0" xfId="0" applyFont="1" applyFill="1" applyAlignment="1">
      <alignment horizontal="justify" vertical="top"/>
    </xf>
    <xf numFmtId="0" fontId="42" fillId="25" borderId="23" xfId="0" applyFont="1" applyFill="1" applyBorder="1" applyAlignment="1">
      <alignment horizontal="justify" vertical="top" wrapText="1"/>
    </xf>
    <xf numFmtId="0" fontId="19" fillId="25" borderId="23" xfId="76" applyFont="1" applyFill="1" applyBorder="1" applyAlignment="1">
      <alignment horizontal="center" vertical="top" wrapText="1"/>
      <protection/>
    </xf>
    <xf numFmtId="0" fontId="0" fillId="25" borderId="23" xfId="0" applyFont="1" applyFill="1" applyBorder="1" applyAlignment="1">
      <alignment horizontal="justify" vertical="top"/>
    </xf>
    <xf numFmtId="1" fontId="0" fillId="25" borderId="20" xfId="67" applyNumberFormat="1" applyFont="1" applyFill="1" applyBorder="1" applyAlignment="1" applyProtection="1">
      <alignment horizontal="justify" vertical="top" wrapText="1"/>
      <protection/>
    </xf>
    <xf numFmtId="1" fontId="0" fillId="25" borderId="20" xfId="67" applyNumberFormat="1" applyFont="1" applyFill="1" applyBorder="1" applyAlignment="1" applyProtection="1">
      <alignment horizontal="center" vertical="top" wrapText="1"/>
      <protection/>
    </xf>
    <xf numFmtId="175" fontId="0" fillId="25" borderId="20" xfId="67" applyNumberFormat="1" applyFont="1" applyFill="1" applyBorder="1" applyAlignment="1" applyProtection="1">
      <alignment horizontal="right" vertical="top" wrapText="1"/>
      <protection/>
    </xf>
    <xf numFmtId="49" fontId="0" fillId="25" borderId="20" xfId="75" applyNumberFormat="1" applyFont="1" applyFill="1" applyBorder="1" applyAlignment="1">
      <alignment horizontal="justify" vertical="top" wrapText="1"/>
      <protection/>
    </xf>
    <xf numFmtId="175" fontId="0" fillId="25" borderId="20" xfId="67" applyNumberFormat="1" applyFont="1" applyFill="1" applyBorder="1" applyAlignment="1" applyProtection="1">
      <alignment horizontal="justify" vertical="top" wrapText="1"/>
      <protection/>
    </xf>
    <xf numFmtId="3" fontId="21" fillId="20" borderId="27" xfId="75" applyNumberFormat="1" applyFont="1" applyFill="1" applyBorder="1" applyAlignment="1">
      <alignment horizontal="center" vertical="center" wrapText="1"/>
      <protection/>
    </xf>
    <xf numFmtId="14" fontId="41" fillId="25" borderId="20" xfId="0" applyNumberFormat="1" applyFont="1" applyFill="1" applyBorder="1" applyAlignment="1">
      <alignment horizontal="right" vertical="top" wrapText="1"/>
    </xf>
    <xf numFmtId="175" fontId="0" fillId="25" borderId="26" xfId="67" applyNumberFormat="1" applyFont="1" applyFill="1" applyBorder="1" applyAlignment="1" applyProtection="1">
      <alignment horizontal="right" vertical="top" wrapText="1"/>
      <protection/>
    </xf>
    <xf numFmtId="14" fontId="0" fillId="25" borderId="20" xfId="0" applyNumberFormat="1" applyFont="1" applyFill="1" applyBorder="1" applyAlignment="1">
      <alignment vertical="top" wrapText="1"/>
    </xf>
    <xf numFmtId="0" fontId="44" fillId="25" borderId="20" xfId="0" applyFont="1" applyFill="1" applyBorder="1" applyAlignment="1">
      <alignment horizontal="justify" vertical="top" wrapText="1"/>
    </xf>
    <xf numFmtId="14" fontId="0" fillId="25" borderId="20" xfId="0" applyNumberFormat="1" applyFont="1" applyFill="1" applyBorder="1" applyAlignment="1">
      <alignment horizontal="left" vertical="top"/>
    </xf>
    <xf numFmtId="0" fontId="33" fillId="25" borderId="22" xfId="0" applyFont="1" applyFill="1" applyBorder="1" applyAlignment="1">
      <alignment horizontal="center" vertical="top" wrapText="1"/>
    </xf>
    <xf numFmtId="0" fontId="33" fillId="25" borderId="20" xfId="0" applyFont="1" applyFill="1" applyBorder="1" applyAlignment="1">
      <alignment horizontal="center" vertical="top" wrapText="1"/>
    </xf>
    <xf numFmtId="0" fontId="33" fillId="25" borderId="26" xfId="0" applyFont="1" applyFill="1" applyBorder="1" applyAlignment="1">
      <alignment horizontal="center" vertical="top" wrapText="1"/>
    </xf>
    <xf numFmtId="0" fontId="27" fillId="0" borderId="14" xfId="75" applyFont="1" applyFill="1" applyBorder="1" applyAlignment="1">
      <alignment horizontal="left"/>
      <protection/>
    </xf>
    <xf numFmtId="0" fontId="33" fillId="0" borderId="0" xfId="0" applyFont="1" applyAlignment="1">
      <alignment horizontal="center" vertical="top"/>
    </xf>
    <xf numFmtId="0" fontId="30" fillId="30" borderId="20" xfId="0" applyFont="1" applyFill="1" applyBorder="1" applyAlignment="1">
      <alignment horizontal="center" vertical="top" wrapText="1"/>
    </xf>
    <xf numFmtId="49" fontId="29" fillId="20" borderId="28" xfId="76" applyNumberFormat="1" applyFont="1" applyFill="1" applyBorder="1" applyAlignment="1">
      <alignment horizontal="center" vertical="center" wrapText="1"/>
      <protection/>
    </xf>
    <xf numFmtId="22" fontId="19" fillId="25" borderId="20" xfId="76" applyNumberFormat="1" applyFont="1" applyFill="1" applyBorder="1" applyAlignment="1">
      <alignment horizontal="justify" vertical="top" wrapText="1"/>
      <protection/>
    </xf>
    <xf numFmtId="175" fontId="45" fillId="25" borderId="20" xfId="67" applyNumberFormat="1" applyFont="1" applyFill="1" applyBorder="1" applyAlignment="1">
      <alignment vertical="top"/>
    </xf>
    <xf numFmtId="0" fontId="0" fillId="25" borderId="20" xfId="75" applyNumberFormat="1" applyFont="1" applyFill="1" applyBorder="1" applyAlignment="1">
      <alignment horizontal="left" vertical="top" wrapText="1"/>
      <protection/>
    </xf>
    <xf numFmtId="175" fontId="0" fillId="25" borderId="0" xfId="0" applyNumberFormat="1" applyFont="1" applyFill="1" applyAlignment="1">
      <alignment horizontal="right" vertical="top"/>
    </xf>
    <xf numFmtId="175" fontId="0" fillId="25" borderId="20" xfId="0" applyNumberFormat="1" applyFont="1" applyFill="1" applyBorder="1" applyAlignment="1">
      <alignment horizontal="right" vertical="top"/>
    </xf>
    <xf numFmtId="0" fontId="33" fillId="25" borderId="0" xfId="0" applyFont="1" applyFill="1" applyAlignment="1">
      <alignment horizontal="center" vertical="top"/>
    </xf>
    <xf numFmtId="0" fontId="33" fillId="25" borderId="0" xfId="0" applyFont="1" applyFill="1" applyAlignment="1">
      <alignment horizontal="center"/>
    </xf>
    <xf numFmtId="3" fontId="21" fillId="0" borderId="13" xfId="75" applyNumberFormat="1" applyFont="1" applyFill="1" applyBorder="1" applyAlignment="1">
      <alignment/>
      <protection/>
    </xf>
    <xf numFmtId="3" fontId="21" fillId="0" borderId="0" xfId="75" applyNumberFormat="1" applyFont="1" applyFill="1" applyBorder="1" applyAlignment="1">
      <alignment/>
      <protection/>
    </xf>
    <xf numFmtId="0" fontId="31" fillId="30" borderId="20" xfId="76" applyFont="1" applyFill="1" applyBorder="1" applyAlignment="1">
      <alignment horizontal="justify" vertical="top" wrapText="1"/>
      <protection/>
    </xf>
    <xf numFmtId="3" fontId="18" fillId="30" borderId="20" xfId="0" applyNumberFormat="1" applyFont="1" applyFill="1" applyBorder="1" applyAlignment="1">
      <alignment horizontal="right" vertical="top"/>
    </xf>
    <xf numFmtId="0" fontId="0" fillId="26" borderId="20" xfId="0" applyFont="1" applyFill="1" applyBorder="1" applyAlignment="1" applyProtection="1">
      <alignment horizontal="right" vertical="top" wrapText="1"/>
      <protection/>
    </xf>
    <xf numFmtId="180" fontId="0" fillId="26" borderId="20" xfId="0" applyNumberFormat="1" applyFont="1" applyFill="1" applyBorder="1" applyAlignment="1" applyProtection="1">
      <alignment horizontal="right" vertical="top" wrapText="1"/>
      <protection/>
    </xf>
    <xf numFmtId="0" fontId="34" fillId="25" borderId="20" xfId="0" applyFont="1" applyFill="1" applyBorder="1" applyAlignment="1">
      <alignment horizontal="justify" vertical="top" wrapText="1"/>
    </xf>
    <xf numFmtId="0" fontId="34" fillId="26" borderId="20" xfId="0" applyFont="1" applyFill="1" applyBorder="1" applyAlignment="1" applyProtection="1">
      <alignment horizontal="justify" vertical="top" wrapText="1"/>
      <protection/>
    </xf>
    <xf numFmtId="0" fontId="34" fillId="26" borderId="20" xfId="0" applyFont="1" applyFill="1" applyBorder="1" applyAlignment="1" applyProtection="1">
      <alignment horizontal="left" vertical="top" wrapText="1"/>
      <protection/>
    </xf>
    <xf numFmtId="0" fontId="34" fillId="26" borderId="20" xfId="0" applyFont="1" applyFill="1" applyBorder="1" applyAlignment="1" applyProtection="1">
      <alignment vertical="top" wrapText="1"/>
      <protection locked="0"/>
    </xf>
    <xf numFmtId="1" fontId="34" fillId="26" borderId="20" xfId="67" applyNumberFormat="1" applyFont="1" applyFill="1" applyBorder="1" applyAlignment="1" applyProtection="1">
      <alignment horizontal="right" vertical="top" wrapText="1"/>
      <protection/>
    </xf>
    <xf numFmtId="1" fontId="34" fillId="26" borderId="20" xfId="67" applyNumberFormat="1" applyFont="1" applyFill="1" applyBorder="1" applyAlignment="1" applyProtection="1">
      <alignment horizontal="center" vertical="top" wrapText="1"/>
      <protection/>
    </xf>
    <xf numFmtId="4" fontId="34" fillId="26" borderId="20" xfId="0" applyNumberFormat="1" applyFont="1" applyFill="1" applyBorder="1" applyAlignment="1" applyProtection="1">
      <alignment horizontal="justify" vertical="top" wrapText="1"/>
      <protection/>
    </xf>
    <xf numFmtId="0" fontId="34" fillId="25" borderId="20" xfId="0" applyFont="1" applyFill="1" applyBorder="1" applyAlignment="1">
      <alignment horizontal="center" vertical="top" wrapText="1"/>
    </xf>
    <xf numFmtId="0" fontId="34" fillId="26" borderId="20" xfId="0" applyNumberFormat="1" applyFont="1" applyFill="1" applyBorder="1" applyAlignment="1">
      <alignment horizontal="right" vertical="top" wrapText="1"/>
    </xf>
    <xf numFmtId="1" fontId="35" fillId="26" borderId="20" xfId="67" applyNumberFormat="1" applyFont="1" applyFill="1" applyBorder="1" applyAlignment="1" applyProtection="1">
      <alignment horizontal="center" vertical="top" wrapText="1"/>
      <protection/>
    </xf>
    <xf numFmtId="0" fontId="34" fillId="26" borderId="20" xfId="0" applyNumberFormat="1" applyFont="1" applyFill="1" applyBorder="1" applyAlignment="1" applyProtection="1">
      <alignment horizontal="center" vertical="top" wrapText="1"/>
      <protection/>
    </xf>
    <xf numFmtId="182" fontId="34" fillId="26" borderId="20" xfId="0" applyNumberFormat="1" applyFont="1" applyFill="1" applyBorder="1" applyAlignment="1" applyProtection="1">
      <alignment horizontal="center" vertical="top" wrapText="1"/>
      <protection/>
    </xf>
    <xf numFmtId="3" fontId="34" fillId="26" borderId="20" xfId="0" applyNumberFormat="1" applyFont="1" applyFill="1" applyBorder="1" applyAlignment="1" applyProtection="1">
      <alignment horizontal="right" vertical="top" wrapText="1"/>
      <protection/>
    </xf>
    <xf numFmtId="177" fontId="34" fillId="26" borderId="20" xfId="65" applyNumberFormat="1" applyFont="1" applyFill="1" applyBorder="1" applyAlignment="1" applyProtection="1">
      <alignment horizontal="right" vertical="top" wrapText="1"/>
      <protection/>
    </xf>
    <xf numFmtId="0" fontId="34" fillId="26" borderId="20" xfId="0" applyFont="1" applyFill="1" applyBorder="1" applyAlignment="1" applyProtection="1">
      <alignment horizontal="right" vertical="top" wrapText="1"/>
      <protection/>
    </xf>
    <xf numFmtId="180" fontId="34" fillId="26" borderId="20" xfId="0" applyNumberFormat="1" applyFont="1" applyFill="1" applyBorder="1" applyAlignment="1" applyProtection="1">
      <alignment horizontal="right" vertical="top" wrapText="1"/>
      <protection/>
    </xf>
    <xf numFmtId="3" fontId="34" fillId="26" borderId="20" xfId="76" applyNumberFormat="1" applyFont="1" applyFill="1" applyBorder="1" applyAlignment="1">
      <alignment horizontal="justify" vertical="top" wrapText="1"/>
      <protection/>
    </xf>
    <xf numFmtId="183" fontId="34" fillId="26" borderId="20" xfId="0" applyNumberFormat="1" applyFont="1" applyFill="1" applyBorder="1" applyAlignment="1">
      <alignment vertical="top"/>
    </xf>
    <xf numFmtId="183" fontId="34" fillId="26" borderId="20" xfId="0" applyNumberFormat="1" applyFont="1" applyFill="1" applyBorder="1" applyAlignment="1">
      <alignment horizontal="right" vertical="top" wrapText="1"/>
    </xf>
    <xf numFmtId="0" fontId="34" fillId="26" borderId="20" xfId="0" applyFont="1" applyFill="1" applyBorder="1" applyAlignment="1">
      <alignment vertical="top" wrapText="1"/>
    </xf>
    <xf numFmtId="0" fontId="34" fillId="26" borderId="20" xfId="0" applyFont="1" applyFill="1" applyBorder="1" applyAlignment="1">
      <alignment horizontal="center" vertical="top"/>
    </xf>
    <xf numFmtId="184" fontId="34" fillId="26" borderId="20" xfId="0" applyNumberFormat="1" applyFont="1" applyFill="1" applyBorder="1" applyAlignment="1">
      <alignment horizontal="right" vertical="top"/>
    </xf>
    <xf numFmtId="0" fontId="34" fillId="26" borderId="20" xfId="0" applyFont="1" applyFill="1" applyBorder="1" applyAlignment="1">
      <alignment vertical="top"/>
    </xf>
    <xf numFmtId="0" fontId="34" fillId="0" borderId="0" xfId="0" applyFont="1" applyAlignment="1">
      <alignment/>
    </xf>
    <xf numFmtId="177" fontId="0" fillId="25" borderId="20" xfId="65" applyNumberFormat="1" applyFont="1" applyFill="1" applyBorder="1" applyAlignment="1" applyProtection="1">
      <alignment horizontal="right" vertical="top" wrapText="1"/>
      <protection/>
    </xf>
    <xf numFmtId="177" fontId="0" fillId="0" borderId="0" xfId="65" applyNumberFormat="1" applyFont="1" applyFill="1" applyAlignment="1">
      <alignment/>
    </xf>
    <xf numFmtId="0" fontId="34" fillId="31" borderId="20" xfId="0" applyFont="1" applyFill="1" applyBorder="1" applyAlignment="1" applyProtection="1">
      <alignment horizontal="justify" vertical="top" wrapText="1"/>
      <protection/>
    </xf>
    <xf numFmtId="0" fontId="34" fillId="31" borderId="20" xfId="0" applyFont="1" applyFill="1" applyBorder="1" applyAlignment="1" applyProtection="1">
      <alignment horizontal="justify" vertical="top"/>
      <protection locked="0"/>
    </xf>
    <xf numFmtId="0" fontId="34" fillId="31" borderId="20" xfId="0" applyFont="1" applyFill="1" applyBorder="1" applyAlignment="1" applyProtection="1">
      <alignment vertical="top" wrapText="1"/>
      <protection locked="0"/>
    </xf>
    <xf numFmtId="175" fontId="34" fillId="31" borderId="20" xfId="67" applyNumberFormat="1" applyFont="1" applyFill="1" applyBorder="1" applyAlignment="1" applyProtection="1">
      <alignment horizontal="right" vertical="top" wrapText="1"/>
      <protection/>
    </xf>
    <xf numFmtId="177" fontId="0" fillId="0" borderId="0" xfId="65" applyNumberFormat="1" applyFont="1" applyAlignment="1">
      <alignment/>
    </xf>
    <xf numFmtId="3" fontId="21" fillId="20" borderId="29" xfId="75" applyNumberFormat="1" applyFont="1" applyFill="1" applyBorder="1" applyAlignment="1">
      <alignment horizontal="center" vertical="center" wrapText="1"/>
      <protection/>
    </xf>
    <xf numFmtId="3" fontId="21" fillId="32" borderId="30" xfId="75" applyNumberFormat="1" applyFont="1" applyFill="1" applyBorder="1" applyAlignment="1">
      <alignment horizontal="center" vertical="center" wrapText="1"/>
      <protection/>
    </xf>
    <xf numFmtId="3" fontId="21" fillId="25" borderId="0" xfId="75" applyNumberFormat="1" applyFont="1" applyFill="1" applyBorder="1" applyAlignment="1" applyProtection="1">
      <alignment vertical="center"/>
      <protection/>
    </xf>
    <xf numFmtId="3" fontId="27" fillId="25" borderId="0" xfId="75" applyNumberFormat="1" applyFont="1" applyFill="1" applyBorder="1" applyAlignment="1" applyProtection="1">
      <alignment vertical="center"/>
      <protection/>
    </xf>
    <xf numFmtId="3" fontId="0" fillId="25" borderId="0" xfId="0" applyNumberFormat="1" applyFill="1" applyBorder="1" applyAlignment="1">
      <alignment/>
    </xf>
    <xf numFmtId="0" fontId="0" fillId="25" borderId="0" xfId="0" applyFill="1" applyBorder="1" applyAlignment="1">
      <alignment/>
    </xf>
    <xf numFmtId="3" fontId="21" fillId="0" borderId="31" xfId="75" applyNumberFormat="1" applyFont="1" applyFill="1" applyBorder="1" applyAlignment="1">
      <alignment/>
      <protection/>
    </xf>
    <xf numFmtId="3" fontId="22" fillId="0" borderId="31" xfId="75" applyNumberFormat="1" applyFont="1" applyFill="1" applyBorder="1" applyAlignment="1">
      <alignment/>
      <protection/>
    </xf>
    <xf numFmtId="3" fontId="21" fillId="0" borderId="32" xfId="75" applyNumberFormat="1" applyFont="1" applyFill="1" applyBorder="1" applyAlignment="1">
      <alignment/>
      <protection/>
    </xf>
    <xf numFmtId="3" fontId="22" fillId="0" borderId="32" xfId="75" applyNumberFormat="1" applyFont="1" applyFill="1" applyBorder="1" applyAlignment="1">
      <alignment/>
      <protection/>
    </xf>
    <xf numFmtId="0" fontId="34" fillId="25" borderId="0" xfId="0" applyFont="1" applyFill="1" applyBorder="1" applyAlignment="1">
      <alignment horizontal="justify" vertical="top" wrapText="1"/>
    </xf>
    <xf numFmtId="0" fontId="34" fillId="26" borderId="0" xfId="0" applyFont="1" applyFill="1" applyBorder="1" applyAlignment="1" applyProtection="1">
      <alignment horizontal="justify" vertical="top" wrapText="1"/>
      <protection/>
    </xf>
    <xf numFmtId="1" fontId="34" fillId="26" borderId="0" xfId="67" applyNumberFormat="1" applyFont="1" applyFill="1" applyBorder="1" applyAlignment="1" applyProtection="1">
      <alignment horizontal="right" vertical="top" wrapText="1"/>
      <protection/>
    </xf>
    <xf numFmtId="1" fontId="34" fillId="26" borderId="0" xfId="67" applyNumberFormat="1" applyFont="1" applyFill="1" applyBorder="1" applyAlignment="1" applyProtection="1">
      <alignment horizontal="center" vertical="top" wrapText="1"/>
      <protection/>
    </xf>
    <xf numFmtId="4" fontId="34" fillId="26" borderId="0" xfId="0" applyNumberFormat="1" applyFont="1" applyFill="1" applyBorder="1" applyAlignment="1" applyProtection="1">
      <alignment horizontal="justify" vertical="top" wrapText="1"/>
      <protection/>
    </xf>
    <xf numFmtId="0" fontId="34" fillId="25" borderId="0" xfId="0" applyFont="1" applyFill="1" applyBorder="1" applyAlignment="1">
      <alignment horizontal="center" vertical="top" wrapText="1"/>
    </xf>
    <xf numFmtId="0" fontId="34" fillId="26" borderId="0" xfId="0" applyNumberFormat="1" applyFont="1" applyFill="1" applyBorder="1" applyAlignment="1">
      <alignment horizontal="right" vertical="top" wrapText="1"/>
    </xf>
    <xf numFmtId="0" fontId="34" fillId="26" borderId="0" xfId="0" applyFont="1" applyFill="1" applyBorder="1" applyAlignment="1" applyProtection="1">
      <alignment vertical="top" wrapText="1"/>
      <protection locked="0"/>
    </xf>
    <xf numFmtId="1" fontId="35" fillId="26" borderId="0" xfId="67" applyNumberFormat="1" applyFont="1" applyFill="1" applyBorder="1" applyAlignment="1" applyProtection="1">
      <alignment horizontal="center" vertical="top" wrapText="1"/>
      <protection/>
    </xf>
    <xf numFmtId="0" fontId="34" fillId="26" borderId="0" xfId="0" applyNumberFormat="1" applyFont="1" applyFill="1" applyBorder="1" applyAlignment="1" applyProtection="1">
      <alignment horizontal="center" vertical="top" wrapText="1"/>
      <protection/>
    </xf>
    <xf numFmtId="182" fontId="34" fillId="26" borderId="0" xfId="0" applyNumberFormat="1" applyFont="1" applyFill="1" applyBorder="1" applyAlignment="1" applyProtection="1">
      <alignment horizontal="center" vertical="top" wrapText="1"/>
      <protection/>
    </xf>
    <xf numFmtId="3" fontId="34" fillId="26" borderId="0" xfId="0" applyNumberFormat="1" applyFont="1" applyFill="1" applyBorder="1" applyAlignment="1" applyProtection="1">
      <alignment horizontal="right" vertical="top" wrapText="1"/>
      <protection/>
    </xf>
    <xf numFmtId="177" fontId="34" fillId="26" borderId="0" xfId="65" applyNumberFormat="1" applyFont="1" applyFill="1" applyBorder="1" applyAlignment="1" applyProtection="1">
      <alignment horizontal="right" vertical="top" wrapText="1"/>
      <protection/>
    </xf>
    <xf numFmtId="0" fontId="34" fillId="26" borderId="0" xfId="0" applyFont="1" applyFill="1" applyBorder="1" applyAlignment="1" applyProtection="1">
      <alignment horizontal="right" vertical="top" wrapText="1"/>
      <protection/>
    </xf>
    <xf numFmtId="0" fontId="34" fillId="26" borderId="0" xfId="0" applyFont="1" applyFill="1" applyBorder="1" applyAlignment="1" applyProtection="1">
      <alignment horizontal="left" vertical="top" wrapText="1"/>
      <protection/>
    </xf>
    <xf numFmtId="180" fontId="34" fillId="26" borderId="0" xfId="0" applyNumberFormat="1" applyFont="1" applyFill="1" applyBorder="1" applyAlignment="1" applyProtection="1">
      <alignment horizontal="right" vertical="top" wrapText="1"/>
      <protection/>
    </xf>
    <xf numFmtId="3" fontId="34" fillId="26" borderId="0" xfId="76" applyNumberFormat="1" applyFont="1" applyFill="1" applyBorder="1" applyAlignment="1">
      <alignment horizontal="justify" vertical="top" wrapText="1"/>
      <protection/>
    </xf>
    <xf numFmtId="183" fontId="34" fillId="26" borderId="0" xfId="0" applyNumberFormat="1" applyFont="1" applyFill="1" applyBorder="1" applyAlignment="1">
      <alignment vertical="top"/>
    </xf>
    <xf numFmtId="183" fontId="34" fillId="26" borderId="0" xfId="0" applyNumberFormat="1" applyFont="1" applyFill="1" applyBorder="1" applyAlignment="1">
      <alignment horizontal="right" vertical="top" wrapText="1"/>
    </xf>
    <xf numFmtId="0" fontId="34" fillId="26" borderId="0" xfId="0" applyFont="1" applyFill="1" applyBorder="1" applyAlignment="1">
      <alignment vertical="top" wrapText="1"/>
    </xf>
    <xf numFmtId="0" fontId="34" fillId="26" borderId="0" xfId="0" applyFont="1" applyFill="1" applyBorder="1" applyAlignment="1">
      <alignment horizontal="center" vertical="top"/>
    </xf>
    <xf numFmtId="184" fontId="34" fillId="26" borderId="0" xfId="0" applyNumberFormat="1" applyFont="1" applyFill="1" applyBorder="1" applyAlignment="1">
      <alignment horizontal="right" vertical="top"/>
    </xf>
    <xf numFmtId="0" fontId="34" fillId="26" borderId="0" xfId="0" applyFont="1" applyFill="1" applyBorder="1" applyAlignment="1">
      <alignment vertical="top"/>
    </xf>
    <xf numFmtId="179" fontId="22" fillId="0" borderId="33" xfId="75" applyNumberFormat="1" applyFont="1" applyFill="1" applyBorder="1" applyAlignment="1" applyProtection="1">
      <alignment horizontal="left"/>
      <protection/>
    </xf>
    <xf numFmtId="179" fontId="22" fillId="0" borderId="31" xfId="75" applyNumberFormat="1" applyFont="1" applyFill="1" applyBorder="1" applyAlignment="1" applyProtection="1">
      <alignment horizontal="left"/>
      <protection/>
    </xf>
    <xf numFmtId="179" fontId="21" fillId="0" borderId="29" xfId="75" applyNumberFormat="1" applyFont="1" applyFill="1" applyBorder="1" applyAlignment="1" applyProtection="1">
      <alignment horizontal="left"/>
      <protection/>
    </xf>
    <xf numFmtId="179" fontId="22" fillId="0" borderId="33" xfId="75" applyNumberFormat="1" applyFont="1" applyFill="1" applyBorder="1" applyAlignment="1" applyProtection="1">
      <alignment horizontal="left"/>
      <protection/>
    </xf>
    <xf numFmtId="179" fontId="22" fillId="0" borderId="32" xfId="75" applyNumberFormat="1" applyFont="1" applyFill="1" applyBorder="1" applyAlignment="1" applyProtection="1">
      <alignment horizontal="left"/>
      <protection/>
    </xf>
    <xf numFmtId="179" fontId="21" fillId="0" borderId="33" xfId="75" applyNumberFormat="1" applyFont="1" applyFill="1" applyBorder="1" applyAlignment="1" applyProtection="1">
      <alignment horizontal="left"/>
      <protection/>
    </xf>
    <xf numFmtId="179" fontId="22" fillId="25" borderId="33" xfId="75" applyNumberFormat="1" applyFont="1" applyFill="1" applyBorder="1" applyAlignment="1" applyProtection="1">
      <alignment horizontal="left"/>
      <protection/>
    </xf>
    <xf numFmtId="179" fontId="26" fillId="0" borderId="33" xfId="75" applyNumberFormat="1" applyFont="1" applyFill="1" applyBorder="1" applyAlignment="1" applyProtection="1">
      <alignment horizontal="left"/>
      <protection/>
    </xf>
    <xf numFmtId="3" fontId="21" fillId="0" borderId="11" xfId="0" applyNumberFormat="1" applyFont="1" applyFill="1" applyBorder="1" applyAlignment="1" applyProtection="1">
      <alignment/>
      <protection/>
    </xf>
    <xf numFmtId="0" fontId="22" fillId="0" borderId="33" xfId="75" applyFont="1" applyFill="1" applyBorder="1" applyAlignment="1" applyProtection="1">
      <alignment wrapText="1"/>
      <protection/>
    </xf>
    <xf numFmtId="0" fontId="22" fillId="0" borderId="31" xfId="75" applyFont="1" applyFill="1" applyBorder="1" applyAlignment="1" applyProtection="1">
      <alignment wrapText="1"/>
      <protection/>
    </xf>
    <xf numFmtId="0" fontId="22" fillId="0" borderId="33" xfId="75" applyFont="1" applyFill="1" applyBorder="1" applyAlignment="1" applyProtection="1">
      <alignment wrapText="1"/>
      <protection/>
    </xf>
    <xf numFmtId="0" fontId="22" fillId="0" borderId="32" xfId="75" applyFont="1" applyFill="1" applyBorder="1" applyAlignment="1" applyProtection="1">
      <alignment wrapText="1"/>
      <protection/>
    </xf>
    <xf numFmtId="0" fontId="22" fillId="0" borderId="31" xfId="75" applyFont="1" applyFill="1" applyBorder="1" applyAlignment="1" applyProtection="1">
      <alignment horizontal="left"/>
      <protection/>
    </xf>
    <xf numFmtId="0" fontId="22" fillId="0" borderId="33" xfId="75" applyFont="1" applyFill="1" applyBorder="1" applyAlignment="1" applyProtection="1">
      <alignment horizontal="left"/>
      <protection/>
    </xf>
    <xf numFmtId="0" fontId="22" fillId="0" borderId="33" xfId="75" applyFont="1" applyFill="1" applyBorder="1" applyAlignment="1" applyProtection="1">
      <alignment horizontal="left" wrapText="1"/>
      <protection/>
    </xf>
    <xf numFmtId="0" fontId="21" fillId="0" borderId="33" xfId="75" applyFont="1" applyFill="1" applyBorder="1" applyAlignment="1" applyProtection="1">
      <alignment horizontal="left" wrapText="1"/>
      <protection/>
    </xf>
    <xf numFmtId="0" fontId="21" fillId="0" borderId="33" xfId="75" applyFont="1" applyFill="1" applyBorder="1" applyAlignment="1" applyProtection="1">
      <alignment horizontal="left"/>
      <protection/>
    </xf>
    <xf numFmtId="0" fontId="22" fillId="0" borderId="33" xfId="75" applyFont="1" applyFill="1" applyBorder="1" applyAlignment="1" applyProtection="1">
      <alignment/>
      <protection/>
    </xf>
    <xf numFmtId="0" fontId="22" fillId="0" borderId="33" xfId="75" applyFont="1" applyFill="1" applyBorder="1" applyAlignment="1" applyProtection="1">
      <alignment/>
      <protection/>
    </xf>
    <xf numFmtId="0" fontId="22" fillId="25" borderId="33" xfId="75" applyFont="1" applyFill="1" applyBorder="1" applyAlignment="1" applyProtection="1">
      <alignment/>
      <protection/>
    </xf>
    <xf numFmtId="0" fontId="22" fillId="0" borderId="32" xfId="75" applyFont="1" applyFill="1" applyBorder="1" applyAlignment="1" applyProtection="1">
      <alignment/>
      <protection/>
    </xf>
    <xf numFmtId="0" fontId="22" fillId="25" borderId="33" xfId="75" applyFont="1" applyFill="1" applyBorder="1" applyAlignment="1" applyProtection="1">
      <alignment/>
      <protection/>
    </xf>
    <xf numFmtId="0" fontId="22" fillId="0" borderId="33" xfId="75" applyFont="1" applyFill="1" applyBorder="1" applyAlignment="1" applyProtection="1">
      <alignment horizontal="justify" vertical="top"/>
      <protection/>
    </xf>
    <xf numFmtId="3" fontId="22" fillId="25" borderId="33" xfId="0" applyNumberFormat="1" applyFont="1" applyFill="1" applyBorder="1" applyAlignment="1" applyProtection="1">
      <alignment wrapText="1"/>
      <protection/>
    </xf>
    <xf numFmtId="3" fontId="22" fillId="25" borderId="31" xfId="0" applyNumberFormat="1" applyFont="1" applyFill="1" applyBorder="1" applyAlignment="1" applyProtection="1">
      <alignment/>
      <protection/>
    </xf>
    <xf numFmtId="3" fontId="22" fillId="25" borderId="33" xfId="0" applyNumberFormat="1" applyFont="1" applyFill="1" applyBorder="1" applyAlignment="1" applyProtection="1">
      <alignment/>
      <protection/>
    </xf>
    <xf numFmtId="3" fontId="22" fillId="25" borderId="32" xfId="0" applyNumberFormat="1" applyFont="1" applyFill="1" applyBorder="1" applyAlignment="1" applyProtection="1">
      <alignment/>
      <protection/>
    </xf>
    <xf numFmtId="3" fontId="21" fillId="0" borderId="33" xfId="0" applyNumberFormat="1" applyFont="1" applyFill="1" applyBorder="1" applyAlignment="1">
      <alignment/>
    </xf>
    <xf numFmtId="3" fontId="21" fillId="0" borderId="33" xfId="0" applyNumberFormat="1" applyFont="1" applyFill="1" applyBorder="1" applyAlignment="1" applyProtection="1">
      <alignment/>
      <protection/>
    </xf>
    <xf numFmtId="3" fontId="22" fillId="25" borderId="34" xfId="75" applyNumberFormat="1" applyFont="1" applyFill="1" applyBorder="1" applyAlignment="1" applyProtection="1">
      <alignment horizontal="right"/>
      <protection/>
    </xf>
    <xf numFmtId="3" fontId="22" fillId="25" borderId="31" xfId="75" applyNumberFormat="1" applyFont="1" applyFill="1" applyBorder="1" applyAlignment="1" applyProtection="1">
      <alignment/>
      <protection/>
    </xf>
    <xf numFmtId="3" fontId="22" fillId="25" borderId="33" xfId="75" applyNumberFormat="1" applyFont="1" applyFill="1" applyBorder="1" applyAlignment="1" applyProtection="1">
      <alignment/>
      <protection/>
    </xf>
    <xf numFmtId="3" fontId="21" fillId="25" borderId="33" xfId="75" applyNumberFormat="1" applyFont="1" applyFill="1" applyBorder="1" applyAlignment="1">
      <alignment/>
      <protection/>
    </xf>
    <xf numFmtId="3" fontId="22" fillId="0" borderId="33" xfId="75" applyNumberFormat="1" applyFont="1" applyFill="1" applyBorder="1" applyAlignment="1" applyProtection="1">
      <alignment/>
      <protection/>
    </xf>
    <xf numFmtId="3" fontId="21" fillId="20" borderId="35" xfId="75" applyNumberFormat="1" applyFont="1" applyFill="1" applyBorder="1" applyAlignment="1">
      <alignment horizontal="center" vertical="top" wrapText="1"/>
      <protection/>
    </xf>
    <xf numFmtId="3" fontId="22" fillId="0" borderId="31" xfId="75" applyNumberFormat="1" applyFont="1" applyFill="1" applyBorder="1" applyAlignment="1" applyProtection="1">
      <alignment/>
      <protection/>
    </xf>
    <xf numFmtId="3" fontId="29" fillId="20" borderId="30" xfId="75" applyNumberFormat="1" applyFont="1" applyFill="1" applyBorder="1" applyAlignment="1">
      <alignment horizontal="center" vertical="top" wrapText="1"/>
      <protection/>
    </xf>
    <xf numFmtId="3" fontId="22" fillId="25" borderId="33" xfId="75" applyNumberFormat="1" applyFont="1" applyFill="1" applyBorder="1" applyAlignment="1" applyProtection="1">
      <alignment horizontal="right"/>
      <protection/>
    </xf>
    <xf numFmtId="3" fontId="22" fillId="0" borderId="36" xfId="75" applyNumberFormat="1" applyFont="1" applyFill="1" applyBorder="1" applyAlignment="1">
      <alignment/>
      <protection/>
    </xf>
    <xf numFmtId="10" fontId="21" fillId="0" borderId="36" xfId="80" applyNumberFormat="1" applyFont="1" applyFill="1" applyBorder="1" applyAlignment="1">
      <alignment/>
    </xf>
    <xf numFmtId="3" fontId="22" fillId="0" borderId="37" xfId="75" applyNumberFormat="1" applyFont="1" applyFill="1" applyBorder="1" applyAlignment="1">
      <alignment/>
      <protection/>
    </xf>
    <xf numFmtId="0" fontId="0" fillId="0" borderId="38" xfId="0" applyFont="1" applyBorder="1" applyAlignment="1">
      <alignment/>
    </xf>
    <xf numFmtId="0" fontId="0" fillId="0" borderId="39" xfId="0" applyFont="1" applyBorder="1" applyAlignment="1">
      <alignment/>
    </xf>
    <xf numFmtId="3" fontId="0" fillId="0" borderId="39" xfId="0" applyNumberFormat="1" applyFont="1" applyBorder="1" applyAlignment="1">
      <alignment/>
    </xf>
    <xf numFmtId="0" fontId="0" fillId="0" borderId="39" xfId="0" applyFont="1" applyFill="1" applyBorder="1" applyAlignment="1">
      <alignment/>
    </xf>
    <xf numFmtId="0" fontId="0" fillId="0" borderId="40" xfId="0" applyFont="1" applyBorder="1" applyAlignment="1">
      <alignment/>
    </xf>
    <xf numFmtId="0" fontId="22" fillId="0" borderId="14" xfId="74" applyFont="1" applyBorder="1">
      <alignment/>
      <protection/>
    </xf>
    <xf numFmtId="0" fontId="0" fillId="0" borderId="0" xfId="74" applyFont="1" applyBorder="1">
      <alignment/>
      <protection/>
    </xf>
    <xf numFmtId="3" fontId="0" fillId="0" borderId="0" xfId="74" applyNumberFormat="1" applyFont="1" applyBorder="1">
      <alignment/>
      <protection/>
    </xf>
    <xf numFmtId="177" fontId="0" fillId="0" borderId="0" xfId="65" applyNumberFormat="1" applyFont="1" applyBorder="1" applyAlignment="1">
      <alignment/>
    </xf>
    <xf numFmtId="0" fontId="0" fillId="0" borderId="10" xfId="74" applyBorder="1">
      <alignment/>
      <protection/>
    </xf>
    <xf numFmtId="177" fontId="0" fillId="0" borderId="0" xfId="74" applyNumberFormat="1" applyBorder="1">
      <alignment/>
      <protection/>
    </xf>
    <xf numFmtId="0" fontId="0" fillId="0" borderId="0" xfId="74" applyBorder="1">
      <alignment/>
      <protection/>
    </xf>
    <xf numFmtId="0" fontId="0" fillId="0" borderId="15" xfId="0" applyFont="1" applyBorder="1" applyAlignment="1">
      <alignment/>
    </xf>
    <xf numFmtId="0" fontId="0" fillId="0" borderId="13" xfId="0" applyFont="1" applyBorder="1" applyAlignment="1">
      <alignment/>
    </xf>
    <xf numFmtId="177" fontId="0" fillId="0" borderId="13" xfId="0" applyNumberFormat="1" applyFont="1" applyBorder="1" applyAlignment="1">
      <alignment/>
    </xf>
    <xf numFmtId="0" fontId="0" fillId="0" borderId="13" xfId="0" applyFont="1" applyFill="1" applyBorder="1" applyAlignment="1">
      <alignment/>
    </xf>
    <xf numFmtId="0" fontId="0" fillId="0" borderId="12" xfId="0" applyFont="1" applyBorder="1" applyAlignment="1">
      <alignment/>
    </xf>
    <xf numFmtId="0" fontId="20" fillId="0" borderId="41" xfId="75" applyFont="1" applyFill="1" applyBorder="1" applyAlignment="1">
      <alignment horizontal="left"/>
      <protection/>
    </xf>
    <xf numFmtId="0" fontId="0" fillId="0" borderId="42" xfId="74" applyBorder="1">
      <alignment/>
      <protection/>
    </xf>
    <xf numFmtId="3" fontId="0" fillId="0" borderId="42" xfId="74" applyNumberFormat="1" applyFont="1" applyBorder="1">
      <alignment/>
      <protection/>
    </xf>
    <xf numFmtId="0" fontId="0" fillId="0" borderId="37" xfId="74" applyBorder="1">
      <alignment/>
      <protection/>
    </xf>
    <xf numFmtId="0" fontId="36" fillId="0" borderId="0" xfId="0" applyFont="1" applyAlignment="1">
      <alignment/>
    </xf>
    <xf numFmtId="0" fontId="29" fillId="0" borderId="43" xfId="0" applyFont="1" applyBorder="1" applyAlignment="1">
      <alignment/>
    </xf>
    <xf numFmtId="0" fontId="21" fillId="0" borderId="44" xfId="75" applyFont="1" applyFill="1" applyBorder="1" applyAlignment="1">
      <alignment/>
      <protection/>
    </xf>
    <xf numFmtId="3" fontId="21" fillId="31" borderId="30" xfId="75" applyNumberFormat="1" applyFont="1" applyFill="1" applyBorder="1" applyAlignment="1">
      <alignment horizontal="center" vertical="center" wrapText="1"/>
      <protection/>
    </xf>
    <xf numFmtId="3" fontId="21" fillId="31" borderId="30" xfId="75" applyNumberFormat="1" applyFont="1" applyFill="1" applyBorder="1" applyAlignment="1">
      <alignment horizontal="center" vertical="top" wrapText="1"/>
      <protection/>
    </xf>
    <xf numFmtId="3" fontId="21" fillId="31" borderId="30" xfId="75" applyNumberFormat="1" applyFont="1" applyFill="1" applyBorder="1" applyAlignment="1">
      <alignment horizontal="center" wrapText="1"/>
      <protection/>
    </xf>
    <xf numFmtId="3" fontId="21" fillId="31" borderId="30" xfId="75" applyNumberFormat="1" applyFont="1" applyFill="1" applyBorder="1" applyAlignment="1">
      <alignment wrapText="1"/>
      <protection/>
    </xf>
    <xf numFmtId="3" fontId="21" fillId="31" borderId="40" xfId="75" applyNumberFormat="1" applyFont="1" applyFill="1" applyBorder="1" applyAlignment="1">
      <alignment/>
      <protection/>
    </xf>
    <xf numFmtId="3" fontId="21" fillId="31" borderId="45" xfId="75" applyNumberFormat="1" applyFont="1" applyFill="1" applyBorder="1" applyAlignment="1">
      <alignment/>
      <protection/>
    </xf>
    <xf numFmtId="3" fontId="21" fillId="31" borderId="36" xfId="75" applyNumberFormat="1" applyFont="1" applyFill="1" applyBorder="1" applyAlignment="1">
      <alignment/>
      <protection/>
    </xf>
    <xf numFmtId="10" fontId="21" fillId="31" borderId="36" xfId="80" applyNumberFormat="1" applyFont="1" applyFill="1" applyBorder="1" applyAlignment="1">
      <alignment/>
    </xf>
    <xf numFmtId="3" fontId="21" fillId="31" borderId="30" xfId="75" applyNumberFormat="1" applyFont="1" applyFill="1" applyBorder="1" applyAlignment="1" applyProtection="1">
      <alignment vertical="center"/>
      <protection/>
    </xf>
    <xf numFmtId="3" fontId="27" fillId="31" borderId="30" xfId="75" applyNumberFormat="1" applyFont="1" applyFill="1" applyBorder="1" applyAlignment="1" applyProtection="1">
      <alignment vertical="center"/>
      <protection/>
    </xf>
    <xf numFmtId="3" fontId="21" fillId="31" borderId="36" xfId="75" applyNumberFormat="1" applyFont="1" applyFill="1" applyBorder="1" applyAlignment="1" applyProtection="1">
      <alignment vertical="center"/>
      <protection/>
    </xf>
    <xf numFmtId="179" fontId="27" fillId="31" borderId="30" xfId="75" applyNumberFormat="1" applyFont="1" applyFill="1" applyBorder="1" applyAlignment="1" applyProtection="1">
      <alignment horizontal="left"/>
      <protection/>
    </xf>
    <xf numFmtId="0" fontId="27" fillId="31" borderId="30" xfId="75" applyFont="1" applyFill="1" applyBorder="1" applyAlignment="1" applyProtection="1">
      <alignment horizontal="left"/>
      <protection/>
    </xf>
    <xf numFmtId="3" fontId="21" fillId="31" borderId="30" xfId="0" applyNumberFormat="1" applyFont="1" applyFill="1" applyBorder="1" applyAlignment="1" applyProtection="1">
      <alignment/>
      <protection/>
    </xf>
    <xf numFmtId="3" fontId="21" fillId="31" borderId="36" xfId="0" applyNumberFormat="1" applyFont="1" applyFill="1" applyBorder="1" applyAlignment="1" applyProtection="1">
      <alignment/>
      <protection/>
    </xf>
    <xf numFmtId="3" fontId="21" fillId="31" borderId="30" xfId="0" applyNumberFormat="1" applyFont="1" applyFill="1" applyBorder="1" applyAlignment="1" applyProtection="1">
      <alignment vertical="top"/>
      <protection/>
    </xf>
    <xf numFmtId="179" fontId="27" fillId="25" borderId="30" xfId="75" applyNumberFormat="1" applyFont="1" applyFill="1" applyBorder="1" applyAlignment="1" applyProtection="1">
      <alignment horizontal="left"/>
      <protection/>
    </xf>
    <xf numFmtId="0" fontId="27" fillId="31" borderId="30" xfId="75" applyFont="1" applyFill="1" applyBorder="1" applyAlignment="1" applyProtection="1">
      <alignment horizontal="left" wrapText="1"/>
      <protection/>
    </xf>
    <xf numFmtId="3" fontId="21" fillId="31" borderId="30" xfId="75" applyNumberFormat="1" applyFont="1" applyFill="1" applyBorder="1" applyAlignment="1" applyProtection="1">
      <alignment/>
      <protection/>
    </xf>
    <xf numFmtId="3" fontId="21" fillId="31" borderId="34" xfId="75" applyNumberFormat="1" applyFont="1" applyFill="1" applyBorder="1" applyAlignment="1" applyProtection="1">
      <alignment/>
      <protection/>
    </xf>
    <xf numFmtId="0" fontId="21" fillId="31" borderId="29" xfId="75" applyFont="1" applyFill="1" applyBorder="1" applyAlignment="1" applyProtection="1">
      <alignment horizontal="left" wrapText="1"/>
      <protection/>
    </xf>
    <xf numFmtId="179" fontId="27" fillId="31" borderId="30" xfId="75" applyNumberFormat="1" applyFont="1" applyFill="1" applyBorder="1" applyAlignment="1" applyProtection="1">
      <alignment horizontal="justify" vertical="top"/>
      <protection/>
    </xf>
    <xf numFmtId="0" fontId="27" fillId="31" borderId="29" xfId="75" applyFont="1" applyFill="1" applyBorder="1" applyAlignment="1" applyProtection="1">
      <alignment horizontal="justify" vertical="top" wrapText="1"/>
      <protection/>
    </xf>
    <xf numFmtId="3" fontId="21" fillId="31" borderId="30" xfId="67" applyNumberFormat="1" applyFont="1" applyFill="1" applyBorder="1" applyAlignment="1">
      <alignment/>
    </xf>
    <xf numFmtId="182" fontId="0" fillId="25" borderId="20" xfId="0" applyNumberFormat="1" applyFont="1" applyFill="1" applyBorder="1" applyAlignment="1" applyProtection="1">
      <alignment vertical="top" wrapText="1"/>
      <protection/>
    </xf>
    <xf numFmtId="14" fontId="0" fillId="25" borderId="20" xfId="0" applyNumberFormat="1" applyFont="1" applyFill="1" applyBorder="1" applyAlignment="1">
      <alignment vertical="top"/>
    </xf>
    <xf numFmtId="3" fontId="43" fillId="25" borderId="20" xfId="0" applyNumberFormat="1" applyFont="1" applyFill="1" applyBorder="1" applyAlignment="1">
      <alignment horizontal="right" vertical="top" wrapText="1"/>
    </xf>
    <xf numFmtId="176" fontId="0" fillId="25" borderId="20" xfId="76" applyNumberFormat="1" applyFont="1" applyFill="1" applyBorder="1" applyAlignment="1">
      <alignment vertical="top"/>
      <protection/>
    </xf>
    <xf numFmtId="176" fontId="18" fillId="30" borderId="20" xfId="76" applyNumberFormat="1" applyFont="1" applyFill="1" applyBorder="1" applyAlignment="1">
      <alignment horizontal="right" vertical="top"/>
      <protection/>
    </xf>
    <xf numFmtId="3" fontId="18" fillId="25" borderId="20" xfId="0" applyNumberFormat="1" applyFont="1" applyFill="1" applyBorder="1" applyAlignment="1">
      <alignment horizontal="right" vertical="top"/>
    </xf>
    <xf numFmtId="176" fontId="18" fillId="30" borderId="20" xfId="76" applyNumberFormat="1" applyFont="1" applyFill="1" applyBorder="1" applyAlignment="1">
      <alignment vertical="top"/>
      <protection/>
    </xf>
    <xf numFmtId="0" fontId="21" fillId="25" borderId="19" xfId="75" applyFont="1" applyFill="1" applyBorder="1" applyAlignment="1">
      <alignment/>
      <protection/>
    </xf>
    <xf numFmtId="0" fontId="21" fillId="4" borderId="20" xfId="0" applyFont="1" applyFill="1" applyBorder="1" applyAlignment="1">
      <alignment horizontal="center" vertical="center" wrapText="1"/>
    </xf>
    <xf numFmtId="180" fontId="0" fillId="25" borderId="20" xfId="0" applyNumberFormat="1" applyFont="1" applyFill="1" applyBorder="1" applyAlignment="1" applyProtection="1">
      <alignment horizontal="right" vertical="top" wrapText="1"/>
      <protection/>
    </xf>
    <xf numFmtId="0" fontId="18" fillId="31" borderId="20" xfId="0" applyFont="1" applyFill="1" applyBorder="1" applyAlignment="1" applyProtection="1">
      <alignment horizontal="justify" vertical="top" wrapText="1"/>
      <protection/>
    </xf>
    <xf numFmtId="0" fontId="0" fillId="31" borderId="20" xfId="0" applyFont="1" applyFill="1" applyBorder="1" applyAlignment="1" applyProtection="1">
      <alignment horizontal="justify" vertical="top"/>
      <protection locked="0"/>
    </xf>
    <xf numFmtId="0" fontId="0" fillId="31" borderId="20" xfId="0" applyFont="1" applyFill="1" applyBorder="1" applyAlignment="1" applyProtection="1">
      <alignment vertical="top" wrapText="1"/>
      <protection locked="0"/>
    </xf>
    <xf numFmtId="175" fontId="18" fillId="31" borderId="20" xfId="67" applyNumberFormat="1" applyFont="1" applyFill="1" applyBorder="1" applyAlignment="1" applyProtection="1">
      <alignment horizontal="right" vertical="top" wrapText="1"/>
      <protection/>
    </xf>
    <xf numFmtId="0" fontId="21" fillId="33" borderId="20" xfId="0" applyFont="1" applyFill="1" applyBorder="1" applyAlignment="1">
      <alignment horizontal="center" vertical="center" wrapText="1"/>
    </xf>
    <xf numFmtId="1" fontId="21" fillId="27" borderId="20" xfId="67" applyNumberFormat="1" applyFont="1" applyFill="1" applyBorder="1" applyAlignment="1">
      <alignment horizontal="center" vertical="center" wrapText="1"/>
    </xf>
    <xf numFmtId="0" fontId="0" fillId="0" borderId="0" xfId="0" applyAlignment="1">
      <alignment wrapText="1"/>
    </xf>
    <xf numFmtId="0" fontId="30" fillId="25" borderId="38" xfId="0" applyFont="1" applyFill="1" applyBorder="1" applyAlignment="1">
      <alignment/>
    </xf>
    <xf numFmtId="0" fontId="30" fillId="25" borderId="14" xfId="0" applyFont="1" applyFill="1" applyBorder="1" applyAlignment="1">
      <alignment/>
    </xf>
    <xf numFmtId="0" fontId="30" fillId="25" borderId="46" xfId="0" applyFont="1" applyFill="1" applyBorder="1" applyAlignment="1">
      <alignment/>
    </xf>
    <xf numFmtId="0" fontId="21" fillId="0" borderId="38" xfId="75" applyFont="1" applyFill="1" applyBorder="1" applyAlignment="1">
      <alignment horizontal="center" vertical="center"/>
      <protection/>
    </xf>
    <xf numFmtId="0" fontId="21" fillId="0" borderId="39" xfId="75" applyFont="1" applyFill="1" applyBorder="1" applyAlignment="1">
      <alignment horizontal="center" vertical="center"/>
      <protection/>
    </xf>
    <xf numFmtId="0" fontId="21" fillId="0" borderId="40" xfId="75" applyFont="1" applyFill="1" applyBorder="1" applyAlignment="1">
      <alignment horizontal="center" vertical="center"/>
      <protection/>
    </xf>
    <xf numFmtId="0" fontId="21" fillId="0" borderId="46" xfId="75" applyFont="1" applyFill="1" applyBorder="1" applyAlignment="1">
      <alignment horizontal="center" vertical="center"/>
      <protection/>
    </xf>
    <xf numFmtId="0" fontId="21" fillId="0" borderId="47" xfId="75" applyFont="1" applyFill="1" applyBorder="1" applyAlignment="1">
      <alignment horizontal="center" vertical="center"/>
      <protection/>
    </xf>
    <xf numFmtId="0" fontId="21" fillId="0" borderId="17" xfId="75" applyFont="1" applyFill="1" applyBorder="1" applyAlignment="1">
      <alignment horizontal="center" vertical="center"/>
      <protection/>
    </xf>
    <xf numFmtId="0" fontId="22" fillId="0" borderId="14" xfId="74" applyFont="1" applyBorder="1" applyAlignment="1">
      <alignment horizontal="justify" vertical="top" wrapText="1"/>
      <protection/>
    </xf>
    <xf numFmtId="0" fontId="22" fillId="0" borderId="0" xfId="74" applyFont="1" applyBorder="1" applyAlignment="1">
      <alignment horizontal="justify" vertical="top" wrapText="1"/>
      <protection/>
    </xf>
    <xf numFmtId="0" fontId="22" fillId="0" borderId="10" xfId="74" applyFont="1" applyBorder="1" applyAlignment="1">
      <alignment horizontal="justify" vertical="top" wrapText="1"/>
      <protection/>
    </xf>
    <xf numFmtId="3" fontId="21" fillId="0" borderId="48" xfId="75" applyNumberFormat="1" applyFont="1" applyFill="1" applyBorder="1" applyAlignment="1">
      <alignment horizontal="left" wrapText="1"/>
      <protection/>
    </xf>
    <xf numFmtId="3" fontId="21" fillId="0" borderId="49" xfId="75" applyNumberFormat="1" applyFont="1" applyFill="1" applyBorder="1" applyAlignment="1">
      <alignment horizontal="left" wrapText="1"/>
      <protection/>
    </xf>
    <xf numFmtId="3" fontId="21" fillId="0" borderId="36" xfId="75" applyNumberFormat="1" applyFont="1" applyFill="1" applyBorder="1" applyAlignment="1">
      <alignment horizontal="left" wrapText="1"/>
      <protection/>
    </xf>
    <xf numFmtId="3" fontId="21" fillId="31" borderId="48" xfId="75" applyNumberFormat="1" applyFont="1" applyFill="1" applyBorder="1" applyAlignment="1">
      <alignment horizontal="left" wrapText="1"/>
      <protection/>
    </xf>
    <xf numFmtId="3" fontId="21" fillId="31" borderId="49" xfId="75" applyNumberFormat="1" applyFont="1" applyFill="1" applyBorder="1" applyAlignment="1">
      <alignment horizontal="left" wrapText="1"/>
      <protection/>
    </xf>
    <xf numFmtId="3" fontId="21" fillId="31" borderId="36" xfId="75" applyNumberFormat="1" applyFont="1" applyFill="1" applyBorder="1" applyAlignment="1">
      <alignment horizontal="left" wrapText="1"/>
      <protection/>
    </xf>
    <xf numFmtId="3" fontId="21" fillId="0" borderId="48" xfId="75" applyNumberFormat="1" applyFont="1" applyFill="1" applyBorder="1" applyAlignment="1">
      <alignment horizontal="left"/>
      <protection/>
    </xf>
    <xf numFmtId="3" fontId="21" fillId="0" borderId="49" xfId="75" applyNumberFormat="1" applyFont="1" applyFill="1" applyBorder="1" applyAlignment="1">
      <alignment horizontal="left"/>
      <protection/>
    </xf>
    <xf numFmtId="3" fontId="21" fillId="0" borderId="36" xfId="75" applyNumberFormat="1" applyFont="1" applyFill="1" applyBorder="1" applyAlignment="1">
      <alignment horizontal="left"/>
      <protection/>
    </xf>
    <xf numFmtId="3" fontId="21" fillId="31" borderId="48" xfId="75" applyNumberFormat="1" applyFont="1" applyFill="1" applyBorder="1" applyAlignment="1">
      <alignment horizontal="left"/>
      <protection/>
    </xf>
    <xf numFmtId="3" fontId="21" fillId="31" borderId="49" xfId="75" applyNumberFormat="1" applyFont="1" applyFill="1" applyBorder="1" applyAlignment="1">
      <alignment horizontal="left"/>
      <protection/>
    </xf>
    <xf numFmtId="3" fontId="21" fillId="31" borderId="36" xfId="75" applyNumberFormat="1" applyFont="1" applyFill="1" applyBorder="1" applyAlignment="1">
      <alignment horizontal="left"/>
      <protection/>
    </xf>
    <xf numFmtId="176" fontId="0" fillId="0" borderId="0" xfId="0" applyNumberFormat="1" applyFont="1" applyAlignment="1">
      <alignment horizontal="left"/>
    </xf>
    <xf numFmtId="0" fontId="34" fillId="0" borderId="0" xfId="0" applyFont="1" applyBorder="1" applyAlignment="1">
      <alignment horizontal="center" wrapText="1"/>
    </xf>
    <xf numFmtId="0" fontId="34" fillId="0" borderId="0" xfId="0" applyFont="1" applyBorder="1" applyAlignment="1">
      <alignment horizontal="center"/>
    </xf>
    <xf numFmtId="0" fontId="21" fillId="4" borderId="2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27" borderId="20" xfId="0" applyFont="1" applyFill="1" applyBorder="1" applyAlignment="1" applyProtection="1">
      <alignment horizontal="center" vertical="center" wrapText="1"/>
      <protection locked="0"/>
    </xf>
    <xf numFmtId="0" fontId="21" fillId="27" borderId="21" xfId="0" applyFont="1" applyFill="1" applyBorder="1" applyAlignment="1" applyProtection="1">
      <alignment horizontal="center" vertical="center" wrapText="1"/>
      <protection locked="0"/>
    </xf>
    <xf numFmtId="0" fontId="21" fillId="23" borderId="50" xfId="0" applyFont="1" applyFill="1" applyBorder="1" applyAlignment="1" applyProtection="1">
      <alignment horizontal="center" vertical="center" wrapText="1"/>
      <protection locked="0"/>
    </xf>
    <xf numFmtId="0" fontId="21" fillId="23" borderId="51" xfId="0" applyFont="1" applyFill="1" applyBorder="1" applyAlignment="1" applyProtection="1">
      <alignment horizontal="center" vertical="center" wrapText="1"/>
      <protection locked="0"/>
    </xf>
    <xf numFmtId="0" fontId="21" fillId="27" borderId="20" xfId="0" applyFont="1" applyFill="1" applyBorder="1" applyAlignment="1">
      <alignment horizontal="center" vertical="center" wrapText="1"/>
    </xf>
    <xf numFmtId="0" fontId="21" fillId="8" borderId="20" xfId="0" applyFont="1" applyFill="1" applyBorder="1" applyAlignment="1" applyProtection="1">
      <alignment horizontal="center" vertical="center" wrapText="1"/>
      <protection locked="0"/>
    </xf>
    <xf numFmtId="0" fontId="21" fillId="8" borderId="21" xfId="0" applyFont="1" applyFill="1" applyBorder="1" applyAlignment="1" applyProtection="1">
      <alignment horizontal="center" vertical="center" wrapText="1"/>
      <protection locked="0"/>
    </xf>
    <xf numFmtId="0" fontId="21" fillId="7" borderId="20" xfId="0" applyFont="1" applyFill="1" applyBorder="1" applyAlignment="1" applyProtection="1">
      <alignment horizontal="center" vertical="center" textRotation="90" wrapText="1"/>
      <protection locked="0"/>
    </xf>
    <xf numFmtId="0" fontId="21" fillId="7" borderId="21" xfId="0" applyFont="1" applyFill="1" applyBorder="1" applyAlignment="1" applyProtection="1">
      <alignment horizontal="center" vertical="center" textRotation="90" wrapText="1"/>
      <protection locked="0"/>
    </xf>
    <xf numFmtId="0" fontId="22" fillId="0" borderId="20" xfId="67" applyNumberFormat="1" applyFont="1" applyBorder="1" applyAlignment="1">
      <alignment/>
    </xf>
    <xf numFmtId="0" fontId="21" fillId="11" borderId="20" xfId="0" applyFont="1" applyFill="1" applyBorder="1" applyAlignment="1" applyProtection="1">
      <alignment horizontal="center" vertical="center" wrapText="1"/>
      <protection locked="0"/>
    </xf>
    <xf numFmtId="0" fontId="21" fillId="11" borderId="21" xfId="0" applyFont="1" applyFill="1" applyBorder="1" applyAlignment="1" applyProtection="1">
      <alignment horizontal="center" vertical="center" wrapText="1"/>
      <protection locked="0"/>
    </xf>
    <xf numFmtId="0" fontId="21" fillId="8" borderId="52" xfId="0" applyFont="1" applyFill="1" applyBorder="1" applyAlignment="1" applyProtection="1">
      <alignment horizontal="center" vertical="center" wrapText="1"/>
      <protection locked="0"/>
    </xf>
    <xf numFmtId="182" fontId="21" fillId="10" borderId="21" xfId="0" applyNumberFormat="1" applyFont="1" applyFill="1" applyBorder="1" applyAlignment="1" applyProtection="1">
      <alignment horizontal="center" vertical="center" wrapText="1"/>
      <protection locked="0"/>
    </xf>
    <xf numFmtId="182" fontId="21" fillId="10" borderId="52" xfId="0" applyNumberFormat="1" applyFont="1" applyFill="1" applyBorder="1" applyAlignment="1" applyProtection="1">
      <alignment horizontal="center" vertical="center" wrapText="1"/>
      <protection locked="0"/>
    </xf>
    <xf numFmtId="49" fontId="21" fillId="4" borderId="20" xfId="0" applyNumberFormat="1" applyFont="1" applyFill="1" applyBorder="1" applyAlignment="1">
      <alignment horizontal="center" vertical="center" wrapText="1"/>
    </xf>
    <xf numFmtId="49" fontId="21" fillId="4" borderId="21" xfId="0" applyNumberFormat="1" applyFont="1" applyFill="1" applyBorder="1" applyAlignment="1">
      <alignment horizontal="center" vertical="center" wrapText="1"/>
    </xf>
    <xf numFmtId="0" fontId="21" fillId="8" borderId="26" xfId="0" applyFont="1" applyFill="1" applyBorder="1" applyAlignment="1">
      <alignment horizontal="center" vertical="center" wrapText="1"/>
    </xf>
    <xf numFmtId="0" fontId="21" fillId="8" borderId="50" xfId="0" applyFont="1" applyFill="1" applyBorder="1" applyAlignment="1">
      <alignment horizontal="center" vertical="center" wrapText="1"/>
    </xf>
    <xf numFmtId="0" fontId="21" fillId="8" borderId="51"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21" fillId="23" borderId="20" xfId="0" applyFont="1" applyFill="1" applyBorder="1" applyAlignment="1" applyProtection="1">
      <alignment horizontal="center" vertical="center" wrapText="1"/>
      <protection locked="0"/>
    </xf>
    <xf numFmtId="0" fontId="21" fillId="23" borderId="21" xfId="0" applyFont="1" applyFill="1" applyBorder="1" applyAlignment="1" applyProtection="1">
      <alignment horizontal="center" vertical="center" wrapText="1"/>
      <protection locked="0"/>
    </xf>
    <xf numFmtId="0" fontId="21" fillId="23" borderId="23" xfId="0" applyFont="1" applyFill="1" applyBorder="1" applyAlignment="1" applyProtection="1">
      <alignment horizontal="center" vertical="center" wrapText="1"/>
      <protection locked="0"/>
    </xf>
    <xf numFmtId="0" fontId="21" fillId="8" borderId="20" xfId="0" applyFont="1" applyFill="1" applyBorder="1" applyAlignment="1">
      <alignment horizontal="center" vertical="center" wrapText="1"/>
    </xf>
    <xf numFmtId="0" fontId="21" fillId="8" borderId="20" xfId="0" applyNumberFormat="1" applyFont="1" applyFill="1" applyBorder="1" applyAlignment="1">
      <alignment horizontal="center" vertical="center" textRotation="90" wrapText="1"/>
    </xf>
  </cellXfs>
  <cellStyles count="7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Énfasis1" xfId="54"/>
    <cellStyle name="Explanatory Text" xfId="55"/>
    <cellStyle name="Good" xfId="56"/>
    <cellStyle name="Heading 1" xfId="57"/>
    <cellStyle name="Heading 2" xfId="58"/>
    <cellStyle name="Heading 3" xfId="59"/>
    <cellStyle name="Heading 4" xfId="60"/>
    <cellStyle name="Hyperlink" xfId="61"/>
    <cellStyle name="Followed Hyperlink" xfId="62"/>
    <cellStyle name="Input" xfId="63"/>
    <cellStyle name="Linked Cell" xfId="64"/>
    <cellStyle name="Comma" xfId="65"/>
    <cellStyle name="Comma [0]" xfId="66"/>
    <cellStyle name="Millares 2" xfId="67"/>
    <cellStyle name="Millares 3" xfId="68"/>
    <cellStyle name="Currency" xfId="69"/>
    <cellStyle name="Currency [0]" xfId="70"/>
    <cellStyle name="Neutral" xfId="71"/>
    <cellStyle name="Normal 2" xfId="72"/>
    <cellStyle name="Normal 2 2" xfId="73"/>
    <cellStyle name="Normal 6" xfId="74"/>
    <cellStyle name="Normal 9" xfId="75"/>
    <cellStyle name="Normal_Hoja1" xfId="76"/>
    <cellStyle name="Note" xfId="77"/>
    <cellStyle name="Note 2" xfId="78"/>
    <cellStyle name="Output" xfId="79"/>
    <cellStyle name="Percent"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R61"/>
  <sheetViews>
    <sheetView zoomScalePageLayoutView="0" workbookViewId="0" topLeftCell="A1">
      <pane xSplit="2" ySplit="4" topLeftCell="C5" activePane="bottomRight" state="frozen"/>
      <selection pane="topLeft" activeCell="A1" sqref="A1"/>
      <selection pane="topRight" activeCell="C1" sqref="C1"/>
      <selection pane="bottomLeft" activeCell="A1" sqref="A1"/>
      <selection pane="bottomRight" activeCell="A1" sqref="A1:H1"/>
    </sheetView>
  </sheetViews>
  <sheetFormatPr defaultColWidth="11.421875" defaultRowHeight="12.75"/>
  <cols>
    <col min="1" max="1" width="14.8515625" style="8" customWidth="1"/>
    <col min="2" max="2" width="44.28125" style="8" bestFit="1" customWidth="1"/>
    <col min="3" max="3" width="21.140625" style="8" customWidth="1"/>
    <col min="4" max="5" width="17.28125" style="8" customWidth="1"/>
    <col min="6" max="6" width="17.140625" style="8" customWidth="1"/>
    <col min="7" max="7" width="18.00390625" style="9" customWidth="1"/>
    <col min="8" max="8" width="18.28125" style="8" customWidth="1"/>
    <col min="9" max="10" width="16.57421875" style="0" bestFit="1" customWidth="1"/>
    <col min="11" max="11" width="15.421875" style="0" bestFit="1" customWidth="1"/>
    <col min="12" max="13" width="16.57421875" style="0" bestFit="1" customWidth="1"/>
  </cols>
  <sheetData>
    <row r="1" spans="1:8" ht="12.75">
      <c r="A1" s="385" t="s">
        <v>4</v>
      </c>
      <c r="B1" s="386"/>
      <c r="C1" s="386"/>
      <c r="D1" s="386"/>
      <c r="E1" s="386"/>
      <c r="F1" s="386"/>
      <c r="G1" s="386"/>
      <c r="H1" s="387"/>
    </row>
    <row r="2" spans="1:8" ht="12.75">
      <c r="A2" s="388" t="s">
        <v>5</v>
      </c>
      <c r="B2" s="389"/>
      <c r="C2" s="389"/>
      <c r="D2" s="389"/>
      <c r="E2" s="389"/>
      <c r="F2" s="389"/>
      <c r="G2" s="389"/>
      <c r="H2" s="390"/>
    </row>
    <row r="3" spans="1:8" ht="13.5" thickBot="1">
      <c r="A3" s="340" t="s">
        <v>934</v>
      </c>
      <c r="B3" s="18"/>
      <c r="C3" s="19"/>
      <c r="D3" s="19"/>
      <c r="E3" s="19"/>
      <c r="F3" s="372"/>
      <c r="G3" s="338"/>
      <c r="H3" s="339" t="s">
        <v>955</v>
      </c>
    </row>
    <row r="4" spans="1:8" ht="59.25" thickBot="1">
      <c r="A4" s="242" t="s">
        <v>176</v>
      </c>
      <c r="B4" s="185" t="s">
        <v>177</v>
      </c>
      <c r="C4" s="16" t="s">
        <v>933</v>
      </c>
      <c r="D4" s="30" t="s">
        <v>922</v>
      </c>
      <c r="E4" s="17" t="s">
        <v>938</v>
      </c>
      <c r="F4" s="310" t="s">
        <v>939</v>
      </c>
      <c r="G4" s="310" t="s">
        <v>940</v>
      </c>
      <c r="H4" s="312" t="s">
        <v>941</v>
      </c>
    </row>
    <row r="5" spans="1:8" ht="13.5" thickBot="1">
      <c r="A5" s="243">
        <v>1</v>
      </c>
      <c r="B5" s="243">
        <v>2</v>
      </c>
      <c r="C5" s="243">
        <v>3</v>
      </c>
      <c r="D5" s="243">
        <v>4</v>
      </c>
      <c r="E5" s="243">
        <v>5</v>
      </c>
      <c r="F5" s="243">
        <v>6</v>
      </c>
      <c r="G5" s="243">
        <v>7</v>
      </c>
      <c r="H5" s="243">
        <v>8</v>
      </c>
    </row>
    <row r="6" spans="1:8" ht="13.5" thickBot="1">
      <c r="A6" s="362">
        <v>31102</v>
      </c>
      <c r="B6" s="363" t="s">
        <v>7</v>
      </c>
      <c r="C6" s="364">
        <f aca="true" t="shared" si="0" ref="C6:H6">SUM(C7:C8)</f>
        <v>1001500000</v>
      </c>
      <c r="D6" s="364">
        <f t="shared" si="0"/>
        <v>944188494</v>
      </c>
      <c r="E6" s="364">
        <f t="shared" si="0"/>
        <v>940401970</v>
      </c>
      <c r="F6" s="364">
        <f t="shared" si="0"/>
        <v>3786524</v>
      </c>
      <c r="G6" s="364">
        <f t="shared" si="0"/>
        <v>58300000</v>
      </c>
      <c r="H6" s="364">
        <f t="shared" si="0"/>
        <v>2798030</v>
      </c>
    </row>
    <row r="7" spans="1:13" ht="12.75">
      <c r="A7" s="275">
        <v>311020301</v>
      </c>
      <c r="B7" s="284" t="s">
        <v>8</v>
      </c>
      <c r="C7" s="299">
        <v>956500000</v>
      </c>
      <c r="D7" s="299">
        <f>'PLAN ANUAL ADQUISICIONES 2014'!H12+'PLAN ANUAL ADQUISICIONES 2014'!H46+'PLAN ANUAL ADQUISICIONES 2014'!H55+'PLAN ANUAL ADQUISICIONES 2014'!H65+'PLAN ANUAL ADQUISICIONES 2014'!H77+'PLAN ANUAL ADQUISICIONES 2014'!H80+'PLAN ANUAL ADQUISICIONES 2014'!H81+'PLAN ANUAL ADQUISICIONES 2014'!H82+'PLAN ANUAL ADQUISICIONES 2014'!H105+'PLAN ANUAL ADQUISICIONES 2014'!H107+'PLAN ANUAL ADQUISICIONES 2014'!H108+'PLAN ANUAL ADQUISICIONES 2014'!H109+'PLAN ANUAL ADQUISICIONES 2014'!H110+'PLAN ANUAL ADQUISICIONES 2014'!H111+'PLAN ANUAL ADQUISICIONES 2014'!H112+'PLAN ANUAL ADQUISICIONES 2014'!H113+'PLAN ANUAL ADQUISICIONES 2014'!H114+'PLAN ANUAL ADQUISICIONES 2014'!H115+'PLAN ANUAL ADQUISICIONES 2014'!H117+'PLAN ANUAL ADQUISICIONES 2014'!H121+'PLAN ANUAL ADQUISICIONES 2014'!H131+'PLAN ANUAL ADQUISICIONES 2014'!H132+'PLAN ANUAL ADQUISICIONES 2014'!H133+'PLAN ANUAL ADQUISICIONES 2014'!H134+'PLAN ANUAL ADQUISICIONES 2014'!H135+'PLAN ANUAL ADQUISICIONES 2014'!H136+'PLAN ANUAL ADQUISICIONES 2014'!H137+'PLAN ANUAL ADQUISICIONES 2014'!H138+'PLAN ANUAL ADQUISICIONES 2014'!H139+'PLAN ANUAL ADQUISICIONES 2014'!H140+'PLAN ANUAL ADQUISICIONES 2014'!H141+'PLAN ANUAL ADQUISICIONES 2014'!H142+'PLAN ANUAL ADQUISICIONES 2014'!H143+'PLAN ANUAL ADQUISICIONES 2014'!H144+'PLAN ANUAL ADQUISICIONES 2014'!H145</f>
        <v>899488494</v>
      </c>
      <c r="E7" s="299">
        <f>'PLAN ANUAL ADQUISICIONES 2014'!I12+'PLAN ANUAL ADQUISICIONES 2014'!I46+'PLAN ANUAL ADQUISICIONES 2014'!I55+'PLAN ANUAL ADQUISICIONES 2014'!I65+'PLAN ANUAL ADQUISICIONES 2014'!I77+'PLAN ANUAL ADQUISICIONES 2014'!I80+'PLAN ANUAL ADQUISICIONES 2014'!I81+'PLAN ANUAL ADQUISICIONES 2014'!I82+'PLAN ANUAL ADQUISICIONES 2014'!I105+'PLAN ANUAL ADQUISICIONES 2014'!I107+'PLAN ANUAL ADQUISICIONES 2014'!I108+'PLAN ANUAL ADQUISICIONES 2014'!I109+'PLAN ANUAL ADQUISICIONES 2014'!I110+'PLAN ANUAL ADQUISICIONES 2014'!I111+'PLAN ANUAL ADQUISICIONES 2014'!I112+'PLAN ANUAL ADQUISICIONES 2014'!I113+'PLAN ANUAL ADQUISICIONES 2014'!I114+'PLAN ANUAL ADQUISICIONES 2014'!I115+'PLAN ANUAL ADQUISICIONES 2014'!I117+'PLAN ANUAL ADQUISICIONES 2014'!I121+'PLAN ANUAL ADQUISICIONES 2014'!I131+'PLAN ANUAL ADQUISICIONES 2014'!I132+'PLAN ANUAL ADQUISICIONES 2014'!I133+'PLAN ANUAL ADQUISICIONES 2014'!I134+'PLAN ANUAL ADQUISICIONES 2014'!I135+'PLAN ANUAL ADQUISICIONES 2014'!I136+'PLAN ANUAL ADQUISICIONES 2014'!I137+'PLAN ANUAL ADQUISICIONES 2014'!I138+'PLAN ANUAL ADQUISICIONES 2014'!I139+'PLAN ANUAL ADQUISICIONES 2014'!I140+'PLAN ANUAL ADQUISICIONES 2014'!I141+'PLAN ANUAL ADQUISICIONES 2014'!I142+'PLAN ANUAL ADQUISICIONES 2014'!I143+'PLAN ANUAL ADQUISICIONES 2014'!I144+'PLAN ANUAL ADQUISICIONES 2014'!I145</f>
        <v>895701970</v>
      </c>
      <c r="F7" s="299">
        <f>D7-E7</f>
        <v>3786524</v>
      </c>
      <c r="G7" s="307">
        <f>'ADICIONES Y RETOMA VEHIC 2014'!F7+'ADICIONES Y RETOMA VEHIC 2014'!F13+'ADICIONES Y RETOMA VEHIC 2014'!F16+'ADICIONES Y RETOMA VEHIC 2014'!F17+'ADICIONES Y RETOMA VEHIC 2014'!F25</f>
        <v>58300000</v>
      </c>
      <c r="H7" s="313">
        <f>C7-E7-G7</f>
        <v>2498030</v>
      </c>
      <c r="I7" s="67"/>
      <c r="J7" s="32"/>
      <c r="K7" s="32"/>
      <c r="L7" s="32"/>
      <c r="M7" s="32"/>
    </row>
    <row r="8" spans="1:8" ht="13.5" thickBot="1">
      <c r="A8" s="276">
        <v>3110204</v>
      </c>
      <c r="B8" s="284" t="s">
        <v>117</v>
      </c>
      <c r="C8" s="299">
        <v>45000000</v>
      </c>
      <c r="D8" s="299">
        <f>'PLAN ANUAL ADQUISICIONES 2014'!H118+'PLAN ANUAL ADQUISICIONES 2014'!H119+'PLAN ANUAL ADQUISICIONES 2014'!H120</f>
        <v>44700000</v>
      </c>
      <c r="E8" s="305">
        <f>'PLAN ANUAL ADQUISICIONES 2014'!I118+'PLAN ANUAL ADQUISICIONES 2014'!I119+'PLAN ANUAL ADQUISICIONES 2014'!I120</f>
        <v>44700000</v>
      </c>
      <c r="F8" s="299">
        <f>D8-E8</f>
        <v>0</v>
      </c>
      <c r="G8" s="305">
        <v>0</v>
      </c>
      <c r="H8" s="313">
        <f>C8-E8-G8</f>
        <v>300000</v>
      </c>
    </row>
    <row r="9" spans="1:8" ht="13.5" thickBot="1">
      <c r="A9" s="352">
        <v>312</v>
      </c>
      <c r="B9" s="353" t="s">
        <v>149</v>
      </c>
      <c r="C9" s="359">
        <f aca="true" t="shared" si="1" ref="C9:H9">C10+C16+C33</f>
        <v>4356828812</v>
      </c>
      <c r="D9" s="359">
        <f t="shared" si="1"/>
        <v>3192748851</v>
      </c>
      <c r="E9" s="359">
        <f t="shared" si="1"/>
        <v>2933316376</v>
      </c>
      <c r="F9" s="359">
        <f t="shared" si="1"/>
        <v>259432475</v>
      </c>
      <c r="G9" s="359">
        <f t="shared" si="1"/>
        <v>517171783</v>
      </c>
      <c r="H9" s="360">
        <f t="shared" si="1"/>
        <v>906340653</v>
      </c>
    </row>
    <row r="10" spans="1:8" ht="13.5" thickBot="1">
      <c r="A10" s="277">
        <v>31201</v>
      </c>
      <c r="B10" s="361" t="s">
        <v>44</v>
      </c>
      <c r="C10" s="359">
        <f aca="true" t="shared" si="2" ref="C10:H10">SUM(C11:C15)</f>
        <v>1019589812</v>
      </c>
      <c r="D10" s="359">
        <f t="shared" si="2"/>
        <v>958137408</v>
      </c>
      <c r="E10" s="359">
        <f t="shared" si="2"/>
        <v>930897853</v>
      </c>
      <c r="F10" s="359">
        <f t="shared" si="2"/>
        <v>27239555</v>
      </c>
      <c r="G10" s="359">
        <f t="shared" si="2"/>
        <v>2000000</v>
      </c>
      <c r="H10" s="359">
        <f t="shared" si="2"/>
        <v>86691959</v>
      </c>
    </row>
    <row r="11" spans="1:9" ht="12.75">
      <c r="A11" s="276">
        <v>3120101</v>
      </c>
      <c r="B11" s="285" t="s">
        <v>118</v>
      </c>
      <c r="C11" s="300">
        <v>90880000</v>
      </c>
      <c r="D11" s="300">
        <f>'PLAN ANUAL ADQUISICIONES 2014'!H44+'PLAN ANUAL ADQUISICIONES 2014'!H45</f>
        <v>93313020</v>
      </c>
      <c r="E11" s="306">
        <f>'PLAN ANUAL ADQUISICIONES 2014'!I44+'PLAN ANUAL ADQUISICIONES 2014'!I45</f>
        <v>89114946</v>
      </c>
      <c r="F11" s="299">
        <f>D11-E11</f>
        <v>4198074</v>
      </c>
      <c r="G11" s="311">
        <v>0</v>
      </c>
      <c r="H11" s="313">
        <f>C11-E11-G11</f>
        <v>1765054</v>
      </c>
      <c r="I11" s="67"/>
    </row>
    <row r="12" spans="1:8" ht="12.75">
      <c r="A12" s="278">
        <v>3120102</v>
      </c>
      <c r="B12" s="286" t="s">
        <v>119</v>
      </c>
      <c r="C12" s="301">
        <v>260649812</v>
      </c>
      <c r="D12" s="301">
        <f>'PLAN ANUAL ADQUISICIONES 2014'!H28+'PLAN ANUAL ADQUISICIONES 2014'!H31+'PLAN ANUAL ADQUISICIONES 2014'!H41+'PLAN ANUAL ADQUISICIONES 2014'!H26</f>
        <v>254607250</v>
      </c>
      <c r="E12" s="307">
        <f>'PLAN ANUAL ADQUISICIONES 2014'!I28+'PLAN ANUAL ADQUISICIONES 2014'!I31+'PLAN ANUAL ADQUISICIONES 2014'!I41+'PLAN ANUAL ADQUISICIONES 2014'!I26</f>
        <v>238228584</v>
      </c>
      <c r="F12" s="299">
        <f>D12-E12</f>
        <v>16378666</v>
      </c>
      <c r="G12" s="309">
        <v>0</v>
      </c>
      <c r="H12" s="313">
        <f>C12-E12-G12</f>
        <v>22421228</v>
      </c>
    </row>
    <row r="13" spans="1:8" ht="12.75">
      <c r="A13" s="275">
        <v>3120103</v>
      </c>
      <c r="B13" s="284" t="s">
        <v>120</v>
      </c>
      <c r="C13" s="301">
        <v>154060000</v>
      </c>
      <c r="D13" s="301">
        <f>'PLAN ANUAL ADQUISICIONES 2014'!H39+'PLAN ANUAL ADQUISICIONES 2014'!H40</f>
        <v>152106238</v>
      </c>
      <c r="E13" s="307">
        <f>'PLAN ANUAL ADQUISICIONES 2014'!I39+'PLAN ANUAL ADQUISICIONES 2014'!I40</f>
        <v>152052214</v>
      </c>
      <c r="F13" s="299">
        <f>D13-E13</f>
        <v>54024</v>
      </c>
      <c r="G13" s="309">
        <f>'ADICIONES Y RETOMA VEHIC 2014'!F5</f>
        <v>2000000</v>
      </c>
      <c r="H13" s="313">
        <f>C13-E13-G13</f>
        <v>7786</v>
      </c>
    </row>
    <row r="14" spans="1:8" ht="12.75">
      <c r="A14" s="278">
        <v>3120104</v>
      </c>
      <c r="B14" s="286" t="s">
        <v>121</v>
      </c>
      <c r="C14" s="301">
        <v>491000000</v>
      </c>
      <c r="D14" s="301">
        <f>'PLAN ANUAL ADQUISICIONES 2014'!H37+'PLAN ANUAL ADQUISICIONES 2014'!H35+'PLAN ANUAL ADQUISICIONES 2014'!H38+'PLAN ANUAL ADQUISICIONES 2014'!H147</f>
        <v>437596200</v>
      </c>
      <c r="E14" s="307">
        <f>'PLAN ANUAL ADQUISICIONES 2014'!I37+'PLAN ANUAL ADQUISICIONES 2014'!I35+'PLAN ANUAL ADQUISICIONES 2014'!I38+'PLAN ANUAL ADQUISICIONES 2014'!I147</f>
        <v>431898109</v>
      </c>
      <c r="F14" s="299">
        <f>D14-E14</f>
        <v>5698091</v>
      </c>
      <c r="G14" s="309">
        <v>0</v>
      </c>
      <c r="H14" s="313">
        <f>C14-E14-G14</f>
        <v>59101891</v>
      </c>
    </row>
    <row r="15" spans="1:8" ht="13.5" thickBot="1">
      <c r="A15" s="279">
        <v>312010500</v>
      </c>
      <c r="B15" s="287" t="s">
        <v>100</v>
      </c>
      <c r="C15" s="302">
        <v>23000000</v>
      </c>
      <c r="D15" s="302">
        <f>'PLAN ANUAL ADQUISICIONES 2014'!H8</f>
        <v>20514700</v>
      </c>
      <c r="E15" s="302">
        <f>'PLAN ANUAL ADQUISICIONES 2014'!I8</f>
        <v>19604000</v>
      </c>
      <c r="F15" s="299">
        <f>D15-E15</f>
        <v>910700</v>
      </c>
      <c r="G15" s="309">
        <v>0</v>
      </c>
      <c r="H15" s="313">
        <f>C15-E15-G15</f>
        <v>3396000</v>
      </c>
    </row>
    <row r="16" spans="1:18" s="5" customFormat="1" ht="13.5" thickBot="1">
      <c r="A16" s="357">
        <v>31202</v>
      </c>
      <c r="B16" s="358" t="s">
        <v>48</v>
      </c>
      <c r="C16" s="359">
        <f aca="true" t="shared" si="3" ref="C16:H16">C17+C18+C19+C20+C21+C23+C25+C28+C29+C30+C31+C32</f>
        <v>3327239000</v>
      </c>
      <c r="D16" s="359">
        <f t="shared" si="3"/>
        <v>2232611443</v>
      </c>
      <c r="E16" s="359">
        <f t="shared" si="3"/>
        <v>2000418523</v>
      </c>
      <c r="F16" s="359">
        <f t="shared" si="3"/>
        <v>232192920</v>
      </c>
      <c r="G16" s="359">
        <f t="shared" si="3"/>
        <v>515171783</v>
      </c>
      <c r="H16" s="359">
        <f t="shared" si="3"/>
        <v>811648694</v>
      </c>
      <c r="I16"/>
      <c r="J16"/>
      <c r="K16"/>
      <c r="L16"/>
      <c r="M16"/>
      <c r="N16"/>
      <c r="O16"/>
      <c r="P16"/>
      <c r="Q16"/>
      <c r="R16"/>
    </row>
    <row r="17" spans="1:9" ht="12.75">
      <c r="A17" s="276">
        <v>3120201</v>
      </c>
      <c r="B17" s="288" t="s">
        <v>122</v>
      </c>
      <c r="C17" s="300">
        <v>305000000</v>
      </c>
      <c r="D17" s="300">
        <f>'PLAN ANUAL ADQUISICIONES 2014'!H13+'PLAN ANUAL ADQUISICIONES 2014'!H36</f>
        <v>263040000</v>
      </c>
      <c r="E17" s="300">
        <f>'PLAN ANUAL ADQUISICIONES 2014'!I13+'PLAN ANUAL ADQUISICIONES 2014'!I36</f>
        <v>263040000</v>
      </c>
      <c r="F17" s="299">
        <f>D17-E17</f>
        <v>0</v>
      </c>
      <c r="G17" s="309">
        <f>'ADICIONES Y RETOMA VEHIC 2014'!F19+'ADICIONES Y RETOMA VEHIC 2014'!F27</f>
        <v>37583103</v>
      </c>
      <c r="H17" s="313">
        <f>C17-E17-G17</f>
        <v>4376897</v>
      </c>
      <c r="I17" s="67"/>
    </row>
    <row r="18" spans="1:9" ht="12.75">
      <c r="A18" s="278">
        <v>3120202</v>
      </c>
      <c r="B18" s="289" t="s">
        <v>123</v>
      </c>
      <c r="C18" s="301">
        <v>175000000</v>
      </c>
      <c r="D18" s="301">
        <f>'PLAN ANUAL ADQUISICIONES 2014'!H43</f>
        <v>60000000</v>
      </c>
      <c r="E18" s="307">
        <f>'PLAN ANUAL ADQUISICIONES 2014'!I43</f>
        <v>60000000</v>
      </c>
      <c r="F18" s="299">
        <f>D18-E18</f>
        <v>0</v>
      </c>
      <c r="G18" s="309">
        <f>'ADICIONES Y RETOMA VEHIC 2014'!F9</f>
        <v>10000000</v>
      </c>
      <c r="H18" s="313">
        <f>C18-E18-G18</f>
        <v>105000000</v>
      </c>
      <c r="I18" s="75"/>
    </row>
    <row r="19" spans="1:9" ht="12.75">
      <c r="A19" s="275">
        <v>3120203</v>
      </c>
      <c r="B19" s="290" t="s">
        <v>124</v>
      </c>
      <c r="C19" s="301">
        <v>229000000</v>
      </c>
      <c r="D19" s="301">
        <f>'PLAN ANUAL ADQUISICIONES 2014'!H83+'PLAN ANUAL ADQUISICIONES 2014'!H84+'PLAN ANUAL ADQUISICIONES 2014'!H122</f>
        <v>85038000</v>
      </c>
      <c r="E19" s="301">
        <f>'PLAN ANUAL ADQUISICIONES 2014'!I83+'PLAN ANUAL ADQUISICIONES 2014'!I84+'PLAN ANUAL ADQUISICIONES 2014'!I122</f>
        <v>70250000</v>
      </c>
      <c r="F19" s="299">
        <f>D19-E19</f>
        <v>14788000</v>
      </c>
      <c r="G19" s="309">
        <f>'ADICIONES Y RETOMA VEHIC 2014'!F18+'ADICIONES Y RETOMA VEHIC 2014'!F24</f>
        <v>74516440</v>
      </c>
      <c r="H19" s="313">
        <f>C19-E19-G19</f>
        <v>84233560</v>
      </c>
      <c r="I19" s="67"/>
    </row>
    <row r="20" spans="1:9" ht="12.75">
      <c r="A20" s="278">
        <v>3120204</v>
      </c>
      <c r="B20" s="289" t="s">
        <v>125</v>
      </c>
      <c r="C20" s="301">
        <v>127000000</v>
      </c>
      <c r="D20" s="301">
        <f>'PLAN ANUAL ADQUISICIONES 2014'!H50+'PLAN ANUAL ADQUISICIONES 2014'!H51+'PLAN ANUAL ADQUISICIONES 2014'!H52+'PLAN ANUAL ADQUISICIONES 2014'!H53+'PLAN ANUAL ADQUISICIONES 2014'!H54+'PLAN ANUAL ADQUISICIONES 2014'!H66+'PLAN ANUAL ADQUISICIONES 2014'!H67+'PLAN ANUAL ADQUISICIONES 2014'!H85+'PLAN ANUAL ADQUISICIONES 2014'!H146</f>
        <v>100507013</v>
      </c>
      <c r="E20" s="301">
        <f>'PLAN ANUAL ADQUISICIONES 2014'!I50+'PLAN ANUAL ADQUISICIONES 2014'!I51+'PLAN ANUAL ADQUISICIONES 2014'!I52+'PLAN ANUAL ADQUISICIONES 2014'!I53+'PLAN ANUAL ADQUISICIONES 2014'!I54+'PLAN ANUAL ADQUISICIONES 2014'!I66+'PLAN ANUAL ADQUISICIONES 2014'!I67+'PLAN ANUAL ADQUISICIONES 2014'!I85+'PLAN ANUAL ADQUISICIONES 2014'!I146</f>
        <v>98397395</v>
      </c>
      <c r="F20" s="299">
        <f>D20-E20</f>
        <v>2109618</v>
      </c>
      <c r="G20" s="309">
        <f>'ADICIONES Y RETOMA VEHIC 2014'!T10+'ADICIONES Y RETOMA VEHIC 2014'!T11+'ADICIONES Y RETOMA VEHIC 2014'!T12+'ADICIONES Y RETOMA VEHIC 2014'!T14+'ADICIONES Y RETOMA VEHIC 2014'!T15+'ADICIONES Y RETOMA VEHIC 2014'!T22</f>
        <v>12008000</v>
      </c>
      <c r="H20" s="313">
        <f>C20-E20-G20</f>
        <v>16594605</v>
      </c>
      <c r="I20" s="67"/>
    </row>
    <row r="21" spans="1:9" ht="12.75">
      <c r="A21" s="280">
        <v>3120205</v>
      </c>
      <c r="B21" s="291" t="s">
        <v>126</v>
      </c>
      <c r="C21" s="303">
        <f aca="true" t="shared" si="4" ref="C21:H21">SUM(C22:C22)</f>
        <v>1080799000</v>
      </c>
      <c r="D21" s="303">
        <f t="shared" si="4"/>
        <v>219020278</v>
      </c>
      <c r="E21" s="308">
        <f>SUM(E22:E22)</f>
        <v>200195162</v>
      </c>
      <c r="F21" s="303">
        <f t="shared" si="4"/>
        <v>18825116</v>
      </c>
      <c r="G21" s="308">
        <f t="shared" si="4"/>
        <v>361225000</v>
      </c>
      <c r="H21" s="308">
        <f t="shared" si="4"/>
        <v>519378838</v>
      </c>
      <c r="I21" s="67"/>
    </row>
    <row r="22" spans="1:9" ht="12.75">
      <c r="A22" s="278">
        <v>312020501</v>
      </c>
      <c r="B22" s="286" t="s">
        <v>152</v>
      </c>
      <c r="C22" s="301">
        <v>1080799000</v>
      </c>
      <c r="D22" s="301">
        <f>'PLAN ANUAL ADQUISICIONES 2014'!H25+'PLAN ANUAL ADQUISICIONES 2014'!H42+'PLAN ANUAL ADQUISICIONES 2014'!H62+'PLAN ANUAL ADQUISICIONES 2014'!H86+'PLAN ANUAL ADQUISICIONES 2014'!H88+'PLAN ANUAL ADQUISICIONES 2014'!H123</f>
        <v>219020278</v>
      </c>
      <c r="E22" s="301">
        <f>'PLAN ANUAL ADQUISICIONES 2014'!I25+'PLAN ANUAL ADQUISICIONES 2014'!I42+'PLAN ANUAL ADQUISICIONES 2014'!I62+'PLAN ANUAL ADQUISICIONES 2014'!I86+'PLAN ANUAL ADQUISICIONES 2014'!I88+'PLAN ANUAL ADQUISICIONES 2014'!I123</f>
        <v>200195162</v>
      </c>
      <c r="F22" s="299">
        <f>D22-E22</f>
        <v>18825116</v>
      </c>
      <c r="G22" s="3">
        <f>'ADICIONES Y RETOMA VEHIC 2014'!F8+'ADICIONES Y RETOMA VEHIC 2014'!F28</f>
        <v>361225000</v>
      </c>
      <c r="H22" s="313">
        <f>C22-E22-G22</f>
        <v>519378838</v>
      </c>
      <c r="I22" s="67"/>
    </row>
    <row r="23" spans="1:9" ht="12.75">
      <c r="A23" s="280">
        <v>3120206</v>
      </c>
      <c r="B23" s="292" t="s">
        <v>127</v>
      </c>
      <c r="C23" s="304">
        <f aca="true" t="shared" si="5" ref="C23:H23">SUM(C24)</f>
        <v>300000000</v>
      </c>
      <c r="D23" s="304">
        <f t="shared" si="5"/>
        <v>291670304</v>
      </c>
      <c r="E23" s="304">
        <f>SUM(E24)</f>
        <v>291263798</v>
      </c>
      <c r="F23" s="304">
        <f t="shared" si="5"/>
        <v>406506</v>
      </c>
      <c r="G23" s="283">
        <f t="shared" si="5"/>
        <v>0</v>
      </c>
      <c r="H23" s="304">
        <f t="shared" si="5"/>
        <v>8736202</v>
      </c>
      <c r="I23" s="67"/>
    </row>
    <row r="24" spans="1:9" ht="12.75">
      <c r="A24" s="275">
        <v>312020601</v>
      </c>
      <c r="B24" s="293" t="s">
        <v>84</v>
      </c>
      <c r="C24" s="301">
        <v>300000000</v>
      </c>
      <c r="D24" s="301">
        <f>'PLAN ANUAL ADQUISICIONES 2014'!H56+'PLAN ANUAL ADQUISICIONES 2014'!H57+'PLAN ANUAL ADQUISICIONES 2014'!H58</f>
        <v>291670304</v>
      </c>
      <c r="E24" s="307">
        <f>'PLAN ANUAL ADQUISICIONES 2014'!I56+'PLAN ANUAL ADQUISICIONES 2014'!I57+'PLAN ANUAL ADQUISICIONES 2014'!I58</f>
        <v>291263798</v>
      </c>
      <c r="F24" s="299">
        <f>D24-E24</f>
        <v>406506</v>
      </c>
      <c r="G24" s="3">
        <v>0</v>
      </c>
      <c r="H24" s="313">
        <f>C24-E24-G24</f>
        <v>8736202</v>
      </c>
      <c r="I24" s="67"/>
    </row>
    <row r="25" spans="1:9" ht="12.75">
      <c r="A25" s="280">
        <v>3120209</v>
      </c>
      <c r="B25" s="292" t="s">
        <v>95</v>
      </c>
      <c r="C25" s="304">
        <f aca="true" t="shared" si="6" ref="C25:H25">SUM(C26:C27)</f>
        <v>380500000</v>
      </c>
      <c r="D25" s="304">
        <f t="shared" si="6"/>
        <v>365297240</v>
      </c>
      <c r="E25" s="304">
        <f t="shared" si="6"/>
        <v>315297240</v>
      </c>
      <c r="F25" s="304">
        <f t="shared" si="6"/>
        <v>50000000</v>
      </c>
      <c r="G25" s="283">
        <f t="shared" si="6"/>
        <v>0</v>
      </c>
      <c r="H25" s="304">
        <f t="shared" si="6"/>
        <v>65202760</v>
      </c>
      <c r="I25" s="67"/>
    </row>
    <row r="26" spans="1:9" ht="12.75">
      <c r="A26" s="275">
        <v>312020901</v>
      </c>
      <c r="B26" s="293" t="s">
        <v>150</v>
      </c>
      <c r="C26" s="301">
        <f>155000000+173000000</f>
        <v>328000000</v>
      </c>
      <c r="D26" s="301">
        <f>'PLAN ANUAL ADQUISICIONES 2014'!H9+'PLAN ANUAL ADQUISICIONES 2014'!H79</f>
        <v>315297240</v>
      </c>
      <c r="E26" s="301">
        <f>'PLAN ANUAL ADQUISICIONES 2014'!I9+'PLAN ANUAL ADQUISICIONES 2014'!I79</f>
        <v>315297240</v>
      </c>
      <c r="F26" s="299">
        <f aca="true" t="shared" si="7" ref="F26:F32">D26-E26</f>
        <v>0</v>
      </c>
      <c r="G26" s="3">
        <v>0</v>
      </c>
      <c r="H26" s="313">
        <f aca="true" t="shared" si="8" ref="H26:H32">C26-E26-G26</f>
        <v>12702760</v>
      </c>
      <c r="I26" s="67"/>
    </row>
    <row r="27" spans="1:9" ht="12.75">
      <c r="A27" s="278">
        <v>312020902</v>
      </c>
      <c r="B27" s="294" t="s">
        <v>151</v>
      </c>
      <c r="C27" s="301">
        <v>52500000</v>
      </c>
      <c r="D27" s="301">
        <f>'PLAN ANUAL ADQUISICIONES 2014'!H10</f>
        <v>50000000</v>
      </c>
      <c r="E27" s="307">
        <f>'PLAN ANUAL ADQUISICIONES 2014'!I10</f>
        <v>0</v>
      </c>
      <c r="F27" s="299">
        <f t="shared" si="7"/>
        <v>50000000</v>
      </c>
      <c r="G27" s="3">
        <v>0</v>
      </c>
      <c r="H27" s="313">
        <f t="shared" si="8"/>
        <v>52500000</v>
      </c>
      <c r="I27" s="67"/>
    </row>
    <row r="28" spans="1:9" ht="12.75">
      <c r="A28" s="275">
        <v>3120210</v>
      </c>
      <c r="B28" s="293" t="s">
        <v>90</v>
      </c>
      <c r="C28" s="301">
        <v>443440000</v>
      </c>
      <c r="D28" s="301">
        <f>'PLAN ANUAL ADQUISICIONES 2014'!H68+'PLAN ANUAL ADQUISICIONES 2014'!H69+'PLAN ANUAL ADQUISICIONES 2014'!H70+'PLAN ANUAL ADQUISICIONES 2014'!H71+'PLAN ANUAL ADQUISICIONES 2014'!H72+'PLAN ANUAL ADQUISICIONES 2014'!H73+'PLAN ANUAL ADQUISICIONES 2014'!H74+'PLAN ANUAL ADQUISICIONES 2014'!H75+'PLAN ANUAL ADQUISICIONES 2014'!H76+'PLAN ANUAL ADQUISICIONES 2014'!H23+'PLAN ANUAL ADQUISICIONES 2014'!H30+'PLAN ANUAL ADQUISICIONES 2014'!H78+'PLAN ANUAL ADQUISICIONES 2014'!H24</f>
        <v>479539291</v>
      </c>
      <c r="E28" s="307">
        <f>'PLAN ANUAL ADQUISICIONES 2014'!I68+'PLAN ANUAL ADQUISICIONES 2014'!I69+'PLAN ANUAL ADQUISICIONES 2014'!I70+'PLAN ANUAL ADQUISICIONES 2014'!I71+'PLAN ANUAL ADQUISICIONES 2014'!I72+'PLAN ANUAL ADQUISICIONES 2014'!I73+'PLAN ANUAL ADQUISICIONES 2014'!I74+'PLAN ANUAL ADQUISICIONES 2014'!I75+'PLAN ANUAL ADQUISICIONES 2014'!I76+'PLAN ANUAL ADQUISICIONES 2014'!I23+'PLAN ANUAL ADQUISICIONES 2014'!I30+'PLAN ANUAL ADQUISICIONES 2014'!I78+'PLAN ANUAL ADQUISICIONES 2014'!I24</f>
        <v>436106781</v>
      </c>
      <c r="F28" s="299">
        <f t="shared" si="7"/>
        <v>43432510</v>
      </c>
      <c r="G28" s="3">
        <v>0</v>
      </c>
      <c r="H28" s="313">
        <f t="shared" si="8"/>
        <v>7333219</v>
      </c>
      <c r="I28" s="67"/>
    </row>
    <row r="29" spans="1:9" ht="12.75">
      <c r="A29" s="278">
        <v>3120211</v>
      </c>
      <c r="B29" s="294" t="s">
        <v>49</v>
      </c>
      <c r="C29" s="301">
        <v>44000000</v>
      </c>
      <c r="D29" s="301">
        <f>'PLAN ANUAL ADQUISICIONES 2014'!H47+'PLAN ANUAL ADQUISICIONES 2014'!H33+'PLAN ANUAL ADQUISICIONES 2014'!H130</f>
        <v>63563499</v>
      </c>
      <c r="E29" s="307">
        <f>'PLAN ANUAL ADQUISICIONES 2014'!I47+'PLAN ANUAL ADQUISICIONES 2014'!I33+'PLAN ANUAL ADQUISICIONES 2014'!I130</f>
        <v>43949000</v>
      </c>
      <c r="F29" s="299">
        <f t="shared" si="7"/>
        <v>19614499</v>
      </c>
      <c r="G29" s="3">
        <v>0</v>
      </c>
      <c r="H29" s="313">
        <f t="shared" si="8"/>
        <v>51000</v>
      </c>
      <c r="I29" s="67"/>
    </row>
    <row r="30" spans="1:9" s="63" customFormat="1" ht="12.75">
      <c r="A30" s="281">
        <v>3120212</v>
      </c>
      <c r="B30" s="295" t="s">
        <v>96</v>
      </c>
      <c r="C30" s="301">
        <v>116000000</v>
      </c>
      <c r="D30" s="301">
        <f>'PLAN ANUAL ADQUISICIONES 2014'!H59+'PLAN ANUAL ADQUISICIONES 2014'!H60+'PLAN ANUAL ADQUISICIONES 2014'!H61+'PLAN ANUAL ADQUISICIONES 2014'!H63+'PLAN ANUAL ADQUISICIONES 2014'!H64+'PLAN ANUAL ADQUISICIONES 2014'!H116+'PLAN ANUAL ADQUISICIONES 2014'!H27</f>
        <v>125707818</v>
      </c>
      <c r="E30" s="307">
        <f>'PLAN ANUAL ADQUISICIONES 2014'!I59+'PLAN ANUAL ADQUISICIONES 2014'!I60+'PLAN ANUAL ADQUISICIONES 2014'!I61+'PLAN ANUAL ADQUISICIONES 2014'!I63+'PLAN ANUAL ADQUISICIONES 2014'!I64+'PLAN ANUAL ADQUISICIONES 2014'!I116+'PLAN ANUAL ADQUISICIONES 2014'!I27</f>
        <v>95935835</v>
      </c>
      <c r="F30" s="299">
        <f t="shared" si="7"/>
        <v>29771983</v>
      </c>
      <c r="G30" s="25">
        <f>'ADICIONES Y RETOMA VEHIC 2014'!F6+'ADICIONES Y RETOMA VEHIC 2014'!F26</f>
        <v>19839240</v>
      </c>
      <c r="H30" s="313">
        <f t="shared" si="8"/>
        <v>224925</v>
      </c>
      <c r="I30" s="67"/>
    </row>
    <row r="31" spans="1:9" ht="12.75">
      <c r="A31" s="278">
        <v>3120217</v>
      </c>
      <c r="B31" s="294" t="s">
        <v>155</v>
      </c>
      <c r="C31" s="301">
        <v>97000000</v>
      </c>
      <c r="D31" s="301">
        <f>'PLAN ANUAL ADQUISICIONES 2014'!H49</f>
        <v>150000000</v>
      </c>
      <c r="E31" s="307">
        <f>'PLAN ANUAL ADQUISICIONES 2014'!I49</f>
        <v>96758312</v>
      </c>
      <c r="F31" s="299">
        <f t="shared" si="7"/>
        <v>53241688</v>
      </c>
      <c r="G31" s="3">
        <v>0</v>
      </c>
      <c r="H31" s="313">
        <f t="shared" si="8"/>
        <v>241688</v>
      </c>
      <c r="I31" s="67"/>
    </row>
    <row r="32" spans="1:9" ht="13.5" thickBot="1">
      <c r="A32" s="279">
        <v>3120218</v>
      </c>
      <c r="B32" s="296" t="s">
        <v>153</v>
      </c>
      <c r="C32" s="302">
        <v>29500000</v>
      </c>
      <c r="D32" s="302">
        <f>'PLAN ANUAL ADQUISICIONES 2014'!H48</f>
        <v>29228000</v>
      </c>
      <c r="E32" s="307">
        <f>'PLAN ANUAL ADQUISICIONES 2014'!I48</f>
        <v>29225000</v>
      </c>
      <c r="F32" s="299">
        <f t="shared" si="7"/>
        <v>3000</v>
      </c>
      <c r="G32" s="3">
        <v>0</v>
      </c>
      <c r="H32" s="313">
        <f t="shared" si="8"/>
        <v>275000</v>
      </c>
      <c r="I32" s="67"/>
    </row>
    <row r="33" spans="1:18" s="5" customFormat="1" ht="13.5" thickBot="1">
      <c r="A33" s="357">
        <v>31203</v>
      </c>
      <c r="B33" s="353" t="s">
        <v>97</v>
      </c>
      <c r="C33" s="354">
        <f aca="true" t="shared" si="9" ref="C33:H33">SUM(C34)</f>
        <v>10000000</v>
      </c>
      <c r="D33" s="354">
        <f t="shared" si="9"/>
        <v>2000000</v>
      </c>
      <c r="E33" s="354">
        <f>SUM(E34)</f>
        <v>2000000</v>
      </c>
      <c r="F33" s="354">
        <f t="shared" si="9"/>
        <v>0</v>
      </c>
      <c r="G33" s="355">
        <f t="shared" si="9"/>
        <v>0</v>
      </c>
      <c r="H33" s="356">
        <f t="shared" si="9"/>
        <v>8000000</v>
      </c>
      <c r="I33"/>
      <c r="J33"/>
      <c r="K33"/>
      <c r="L33"/>
      <c r="M33"/>
      <c r="N33"/>
      <c r="O33"/>
      <c r="P33"/>
      <c r="Q33"/>
      <c r="R33"/>
    </row>
    <row r="34" spans="1:8" ht="13.5" thickBot="1">
      <c r="A34" s="278">
        <v>3120302</v>
      </c>
      <c r="B34" s="297" t="s">
        <v>43</v>
      </c>
      <c r="C34" s="301">
        <v>10000000</v>
      </c>
      <c r="D34" s="301">
        <f>'PLAN ANUAL ADQUISICIONES 2014'!H87</f>
        <v>2000000</v>
      </c>
      <c r="E34" s="309">
        <f>'PLAN ANUAL ADQUISICIONES 2014'!I87</f>
        <v>2000000</v>
      </c>
      <c r="F34" s="299">
        <f>D34-E34</f>
        <v>0</v>
      </c>
      <c r="G34" s="3">
        <v>0</v>
      </c>
      <c r="H34" s="313">
        <f>C34-E34-G34</f>
        <v>8000000</v>
      </c>
    </row>
    <row r="35" spans="1:10" ht="13.5" thickBot="1">
      <c r="A35" s="352">
        <v>33</v>
      </c>
      <c r="B35" s="353" t="s">
        <v>148</v>
      </c>
      <c r="C35" s="354">
        <f aca="true" t="shared" si="10" ref="C35:H35">SUM(C36:C37)</f>
        <v>8163910000</v>
      </c>
      <c r="D35" s="354">
        <f t="shared" si="10"/>
        <v>8163910000</v>
      </c>
      <c r="E35" s="354">
        <f t="shared" si="10"/>
        <v>6544309863</v>
      </c>
      <c r="F35" s="354">
        <f t="shared" si="10"/>
        <v>1619600137</v>
      </c>
      <c r="G35" s="355">
        <f>SUM(G36:G37)</f>
        <v>584189100</v>
      </c>
      <c r="H35" s="356">
        <f t="shared" si="10"/>
        <v>1035411037</v>
      </c>
      <c r="I35" s="67"/>
      <c r="J35" s="67"/>
    </row>
    <row r="36" spans="1:8" ht="12.75">
      <c r="A36" s="282" t="s">
        <v>50</v>
      </c>
      <c r="B36" s="293" t="s">
        <v>51</v>
      </c>
      <c r="C36" s="301">
        <v>680000000</v>
      </c>
      <c r="D36" s="301">
        <f>'PLAN ANUAL ADQUISICIONES 2014'!H103+'PLAN ANUAL ADQUISICIONES 2014'!H104+'PLAN ANUAL ADQUISICIONES 2014'!H106</f>
        <v>680000000</v>
      </c>
      <c r="E36" s="301">
        <f>'PLAN ANUAL ADQUISICIONES 2014'!I103+'PLAN ANUAL ADQUISICIONES 2014'!I106</f>
        <v>592500000</v>
      </c>
      <c r="F36" s="301">
        <f>D36-E36</f>
        <v>87500000</v>
      </c>
      <c r="G36" s="62">
        <f>'ADICIONES Y RETOMA VEHIC 2014'!T29</f>
        <v>87500000</v>
      </c>
      <c r="H36" s="313">
        <f>C36-E36-G36</f>
        <v>0</v>
      </c>
    </row>
    <row r="37" spans="1:9" ht="24.75" thickBot="1">
      <c r="A37" s="282" t="s">
        <v>160</v>
      </c>
      <c r="B37" s="298" t="s">
        <v>147</v>
      </c>
      <c r="C37" s="301">
        <v>7483910000</v>
      </c>
      <c r="D37" s="301">
        <f>'PLAN ANUAL ADQUISICIONES 2014'!H5+'PLAN ANUAL ADQUISICIONES 2014'!H6+'PLAN ANUAL ADQUISICIONES 2014'!H7+'PLAN ANUAL ADQUISICIONES 2014'!H11+'PLAN ANUAL ADQUISICIONES 2014'!H14+'PLAN ANUAL ADQUISICIONES 2014'!H15+'PLAN ANUAL ADQUISICIONES 2014'!H16+'PLAN ANUAL ADQUISICIONES 2014'!H17+'PLAN ANUAL ADQUISICIONES 2014'!H18+'PLAN ANUAL ADQUISICIONES 2014'!H19+'PLAN ANUAL ADQUISICIONES 2014'!H20+'PLAN ANUAL ADQUISICIONES 2014'!H21+'PLAN ANUAL ADQUISICIONES 2014'!H22+'PLAN ANUAL ADQUISICIONES 2014'!H29+'PLAN ANUAL ADQUISICIONES 2014'!H32+'PLAN ANUAL ADQUISICIONES 2014'!H34+'PLAN ANUAL ADQUISICIONES 2014'!H89+'PLAN ANUAL ADQUISICIONES 2014'!H90+'PLAN ANUAL ADQUISICIONES 2014'!H91+'PLAN ANUAL ADQUISICIONES 2014'!H92+'PLAN ANUAL ADQUISICIONES 2014'!H93+'PLAN ANUAL ADQUISICIONES 2014'!H94+'PLAN ANUAL ADQUISICIONES 2014'!H95+'PLAN ANUAL ADQUISICIONES 2014'!H96+'PLAN ANUAL ADQUISICIONES 2014'!H97+'PLAN ANUAL ADQUISICIONES 2014'!H98+'PLAN ANUAL ADQUISICIONES 2014'!H99+'PLAN ANUAL ADQUISICIONES 2014'!H100+'PLAN ANUAL ADQUISICIONES 2014'!H101+'PLAN ANUAL ADQUISICIONES 2014'!H102+'PLAN ANUAL ADQUISICIONES 2014'!H124+'PLAN ANUAL ADQUISICIONES 2014'!H125+'PLAN ANUAL ADQUISICIONES 2014'!H126+'PLAN ANUAL ADQUISICIONES 2014'!H127+'PLAN ANUAL ADQUISICIONES 2014'!H128+'PLAN ANUAL ADQUISICIONES 2014'!H129</f>
        <v>7483910000</v>
      </c>
      <c r="E37" s="301">
        <f>'PLAN ANUAL ADQUISICIONES 2014'!I7+'PLAN ANUAL ADQUISICIONES 2014'!I11+'PLAN ANUAL ADQUISICIONES 2014'!I14+'PLAN ANUAL ADQUISICIONES 2014'!I15+'PLAN ANUAL ADQUISICIONES 2014'!I16+'PLAN ANUAL ADQUISICIONES 2014'!I17+'PLAN ANUAL ADQUISICIONES 2014'!I18+'PLAN ANUAL ADQUISICIONES 2014'!I19+'PLAN ANUAL ADQUISICIONES 2014'!I20+'PLAN ANUAL ADQUISICIONES 2014'!I21+'PLAN ANUAL ADQUISICIONES 2014'!I22+'PLAN ANUAL ADQUISICIONES 2014'!I29+'PLAN ANUAL ADQUISICIONES 2014'!I32+'PLAN ANUAL ADQUISICIONES 2014'!I34+'PLAN ANUAL ADQUISICIONES 2014'!I89+'PLAN ANUAL ADQUISICIONES 2014'!I91+'PLAN ANUAL ADQUISICIONES 2014'!I92+'PLAN ANUAL ADQUISICIONES 2014'!I93+'PLAN ANUAL ADQUISICIONES 2014'!I94+'PLAN ANUAL ADQUISICIONES 2014'!I95+'PLAN ANUAL ADQUISICIONES 2014'!I97+'PLAN ANUAL ADQUISICIONES 2014'!I98+'PLAN ANUAL ADQUISICIONES 2014'!I99+'PLAN ANUAL ADQUISICIONES 2014'!I100+'PLAN ANUAL ADQUISICIONES 2014'!I101+'PLAN ANUAL ADQUISICIONES 2014'!I124+'PLAN ANUAL ADQUISICIONES 2014'!I125+'PLAN ANUAL ADQUISICIONES 2014'!I126</f>
        <v>5951809863</v>
      </c>
      <c r="F37" s="301">
        <f>D37-E37</f>
        <v>1532100137</v>
      </c>
      <c r="G37" s="62">
        <f>'ADICIONES Y RETOMA VEHIC 2014'!T20+'ADICIONES Y RETOMA VEHIC 2014'!T21+'ADICIONES Y RETOMA VEHIC 2014'!T23</f>
        <v>496689100</v>
      </c>
      <c r="H37" s="313">
        <f>C37-E37-G37</f>
        <v>1035411037</v>
      </c>
      <c r="I37" s="67"/>
    </row>
    <row r="38" spans="1:9" ht="18" customHeight="1" thickBot="1">
      <c r="A38" s="349"/>
      <c r="B38" s="350" t="s">
        <v>52</v>
      </c>
      <c r="C38" s="349">
        <f aca="true" t="shared" si="11" ref="C38:H38">C6+C9+C35</f>
        <v>13522238812</v>
      </c>
      <c r="D38" s="349">
        <f t="shared" si="11"/>
        <v>12300847345</v>
      </c>
      <c r="E38" s="349">
        <f t="shared" si="11"/>
        <v>10418028209</v>
      </c>
      <c r="F38" s="349">
        <f t="shared" si="11"/>
        <v>1882819136</v>
      </c>
      <c r="G38" s="351">
        <f t="shared" si="11"/>
        <v>1159660883</v>
      </c>
      <c r="H38" s="349">
        <f t="shared" si="11"/>
        <v>1944549720</v>
      </c>
      <c r="I38" s="67"/>
    </row>
    <row r="39" spans="1:9" s="247" customFormat="1" ht="18" customHeight="1" thickBot="1">
      <c r="A39" s="194"/>
      <c r="B39" s="245"/>
      <c r="C39" s="244"/>
      <c r="D39" s="244"/>
      <c r="E39" s="244"/>
      <c r="F39" s="244"/>
      <c r="G39" s="244"/>
      <c r="H39" s="2"/>
      <c r="I39" s="246"/>
    </row>
    <row r="40" spans="1:8" ht="48.75" thickBot="1">
      <c r="A40" s="194"/>
      <c r="B40" s="341" t="s">
        <v>928</v>
      </c>
      <c r="C40" s="342" t="s">
        <v>942</v>
      </c>
      <c r="D40" s="343" t="s">
        <v>925</v>
      </c>
      <c r="E40" s="342" t="s">
        <v>946</v>
      </c>
      <c r="F40" s="6"/>
      <c r="G40" s="6"/>
      <c r="H40" s="2"/>
    </row>
    <row r="41" spans="1:8" ht="12.75">
      <c r="A41" s="194"/>
      <c r="B41" s="248" t="s">
        <v>433</v>
      </c>
      <c r="C41" s="249">
        <f>C43-C35</f>
        <v>5358328812</v>
      </c>
      <c r="D41" s="249">
        <f>D43-D35</f>
        <v>4136937345</v>
      </c>
      <c r="E41" s="249">
        <f>E43-E35</f>
        <v>3873718346</v>
      </c>
      <c r="F41" s="6"/>
      <c r="G41" s="6"/>
      <c r="H41" s="2"/>
    </row>
    <row r="42" spans="1:8" ht="13.5" thickBot="1">
      <c r="A42" s="10"/>
      <c r="B42" s="250" t="s">
        <v>148</v>
      </c>
      <c r="C42" s="316">
        <f>C43-C41</f>
        <v>8163910000</v>
      </c>
      <c r="D42" s="251">
        <f>D43-D41</f>
        <v>8163910000</v>
      </c>
      <c r="E42" s="251">
        <f>E43-E41</f>
        <v>6544309863</v>
      </c>
      <c r="F42" s="6"/>
      <c r="G42" s="6"/>
      <c r="H42" s="2"/>
    </row>
    <row r="43" spans="1:8" ht="13.5" thickBot="1">
      <c r="A43" s="10"/>
      <c r="B43" s="344" t="s">
        <v>945</v>
      </c>
      <c r="C43" s="345">
        <f>C38</f>
        <v>13522238812</v>
      </c>
      <c r="D43" s="346">
        <f>D38</f>
        <v>12300847345</v>
      </c>
      <c r="E43" s="346">
        <f>E38</f>
        <v>10418028209</v>
      </c>
      <c r="F43" s="6"/>
      <c r="G43" s="6"/>
      <c r="H43" s="2"/>
    </row>
    <row r="44" spans="1:8" ht="13.5" thickBot="1">
      <c r="A44" s="10"/>
      <c r="B44" s="394" t="s">
        <v>951</v>
      </c>
      <c r="C44" s="395"/>
      <c r="D44" s="396"/>
      <c r="E44" s="314">
        <f>'ADICIONES Y RETOMA VEHIC 2014'!F34</f>
        <v>65400000</v>
      </c>
      <c r="F44" s="6"/>
      <c r="G44" s="6"/>
      <c r="H44" s="2"/>
    </row>
    <row r="45" spans="1:8" ht="14.25" customHeight="1" thickBot="1">
      <c r="A45" s="10"/>
      <c r="B45" s="394" t="s">
        <v>952</v>
      </c>
      <c r="C45" s="395"/>
      <c r="D45" s="396"/>
      <c r="E45" s="314">
        <f>G38</f>
        <v>1159660883</v>
      </c>
      <c r="F45" s="6"/>
      <c r="G45" s="6"/>
      <c r="H45" s="2"/>
    </row>
    <row r="46" spans="1:8" ht="16.5" customHeight="1" thickBot="1">
      <c r="A46" s="10"/>
      <c r="B46" s="397" t="s">
        <v>953</v>
      </c>
      <c r="C46" s="398"/>
      <c r="D46" s="399"/>
      <c r="E46" s="347">
        <f>SUM(E43:E45)</f>
        <v>11643089092</v>
      </c>
      <c r="F46" s="6"/>
      <c r="G46" s="6"/>
      <c r="H46" s="2"/>
    </row>
    <row r="47" spans="1:8" ht="16.5" customHeight="1" thickBot="1">
      <c r="A47" s="10"/>
      <c r="B47" s="400" t="s">
        <v>943</v>
      </c>
      <c r="C47" s="401"/>
      <c r="D47" s="402"/>
      <c r="E47" s="315">
        <f>E46/C43</f>
        <v>0.8610326480602908</v>
      </c>
      <c r="F47" s="6"/>
      <c r="G47" s="6"/>
      <c r="H47" s="2"/>
    </row>
    <row r="48" spans="1:8" ht="17.25" customHeight="1" thickBot="1">
      <c r="A48" s="10"/>
      <c r="B48" s="403" t="s">
        <v>944</v>
      </c>
      <c r="C48" s="404"/>
      <c r="D48" s="405"/>
      <c r="E48" s="348">
        <f>E46/D43</f>
        <v>0.9465274029868062</v>
      </c>
      <c r="F48" s="6"/>
      <c r="G48" s="6"/>
      <c r="H48" s="2"/>
    </row>
    <row r="49" spans="1:8" ht="12.75">
      <c r="A49" s="10"/>
      <c r="B49" s="206"/>
      <c r="C49" s="206"/>
      <c r="D49" s="206"/>
      <c r="E49" s="206"/>
      <c r="F49" s="6"/>
      <c r="G49" s="6"/>
      <c r="H49" s="2"/>
    </row>
    <row r="50" spans="1:8" ht="13.5" thickBot="1">
      <c r="A50" s="11"/>
      <c r="B50" s="205"/>
      <c r="C50" s="7"/>
      <c r="D50" s="7"/>
      <c r="E50" s="7"/>
      <c r="F50" s="7"/>
      <c r="G50" s="7"/>
      <c r="H50" s="4"/>
    </row>
    <row r="51" spans="1:8" ht="12.75">
      <c r="A51" s="317"/>
      <c r="B51" s="318"/>
      <c r="C51" s="318"/>
      <c r="D51" s="319"/>
      <c r="E51" s="319"/>
      <c r="F51" s="319"/>
      <c r="G51" s="320"/>
      <c r="H51" s="321"/>
    </row>
    <row r="52" spans="1:8" ht="30" customHeight="1">
      <c r="A52" s="391" t="s">
        <v>954</v>
      </c>
      <c r="B52" s="392"/>
      <c r="C52" s="392"/>
      <c r="D52" s="392"/>
      <c r="E52" s="392"/>
      <c r="F52" s="392"/>
      <c r="G52" s="392"/>
      <c r="H52" s="393"/>
    </row>
    <row r="53" spans="1:8" ht="12.75">
      <c r="A53" s="322" t="s">
        <v>935</v>
      </c>
      <c r="B53" s="323"/>
      <c r="C53" s="324"/>
      <c r="D53" s="324"/>
      <c r="E53" s="324"/>
      <c r="F53" s="324"/>
      <c r="G53" s="325"/>
      <c r="H53" s="326"/>
    </row>
    <row r="54" spans="1:8" ht="12.75">
      <c r="A54" s="322" t="s">
        <v>936</v>
      </c>
      <c r="B54" s="323"/>
      <c r="C54" s="324"/>
      <c r="D54" s="324"/>
      <c r="E54" s="324"/>
      <c r="F54" s="324"/>
      <c r="G54" s="325"/>
      <c r="H54" s="326"/>
    </row>
    <row r="55" spans="1:8" ht="12.75">
      <c r="A55" s="322" t="s">
        <v>937</v>
      </c>
      <c r="B55" s="323"/>
      <c r="C55" s="324"/>
      <c r="D55" s="324"/>
      <c r="E55" s="324"/>
      <c r="F55" s="324"/>
      <c r="G55" s="327"/>
      <c r="H55" s="326"/>
    </row>
    <row r="56" spans="1:8" ht="12.75">
      <c r="A56" s="322"/>
      <c r="B56" s="323"/>
      <c r="C56" s="324"/>
      <c r="D56" s="324"/>
      <c r="E56" s="324"/>
      <c r="F56" s="324"/>
      <c r="G56" s="328"/>
      <c r="H56" s="326"/>
    </row>
    <row r="57" spans="1:8" ht="12.75">
      <c r="A57" s="322"/>
      <c r="B57" s="323"/>
      <c r="C57" s="324"/>
      <c r="D57" s="324"/>
      <c r="E57" s="324"/>
      <c r="F57" s="324"/>
      <c r="G57" s="328"/>
      <c r="H57" s="326"/>
    </row>
    <row r="58" spans="1:8" ht="12.75">
      <c r="A58" s="334" t="s">
        <v>805</v>
      </c>
      <c r="B58" s="335"/>
      <c r="C58" s="335"/>
      <c r="D58" s="336"/>
      <c r="E58" s="336"/>
      <c r="F58" s="336"/>
      <c r="G58" s="335"/>
      <c r="H58" s="337"/>
    </row>
    <row r="59" spans="1:8" ht="12.75">
      <c r="A59" s="10" t="s">
        <v>924</v>
      </c>
      <c r="B59" s="328"/>
      <c r="C59" s="328"/>
      <c r="D59" s="328"/>
      <c r="E59" s="328"/>
      <c r="F59" s="328"/>
      <c r="G59" s="328"/>
      <c r="H59" s="326"/>
    </row>
    <row r="60" spans="1:8" ht="13.5" thickBot="1">
      <c r="A60" s="329"/>
      <c r="B60" s="330"/>
      <c r="C60" s="330"/>
      <c r="D60" s="331"/>
      <c r="E60" s="331"/>
      <c r="F60" s="330"/>
      <c r="G60" s="332"/>
      <c r="H60" s="333"/>
    </row>
    <row r="61" spans="5:9" ht="12.75">
      <c r="E61" s="241"/>
      <c r="F61" s="241"/>
      <c r="G61" s="236"/>
      <c r="H61" s="241"/>
      <c r="I61" s="32"/>
    </row>
  </sheetData>
  <sheetProtection/>
  <mergeCells count="8">
    <mergeCell ref="A1:H1"/>
    <mergeCell ref="A2:H2"/>
    <mergeCell ref="A52:H52"/>
    <mergeCell ref="B44:D44"/>
    <mergeCell ref="B45:D45"/>
    <mergeCell ref="B46:D46"/>
    <mergeCell ref="B47:D47"/>
    <mergeCell ref="B48:D48"/>
  </mergeCells>
  <printOptions horizontalCentered="1"/>
  <pageMargins left="0.5905511811023623" right="0" top="1.4566929133858268" bottom="0.7480314960629921" header="0.5118110236220472" footer="0.5118110236220472"/>
  <pageSetup horizontalDpi="600" verticalDpi="600" orientation="portrait" scale="55" r:id="rId1"/>
  <headerFooter alignWithMargins="0">
    <oddFooter>&amp;L
&amp;R&amp;P de &amp;N</oddFooter>
  </headerFooter>
</worksheet>
</file>

<file path=xl/worksheets/sheet2.xml><?xml version="1.0" encoding="utf-8"?>
<worksheet xmlns="http://schemas.openxmlformats.org/spreadsheetml/2006/main" xmlns:r="http://schemas.openxmlformats.org/officeDocument/2006/relationships">
  <sheetPr>
    <tabColor indexed="10"/>
  </sheetPr>
  <dimension ref="A1:IG65533"/>
  <sheetViews>
    <sheetView showGridLines="0" tabSelected="1" view="pageBreakPreview" zoomScale="80" zoomScaleNormal="85" zoomScaleSheetLayoutView="80" zoomScalePageLayoutView="0" workbookViewId="0" topLeftCell="A1">
      <pane xSplit="2" ySplit="4" topLeftCell="C5" activePane="bottomRight" state="frozen"/>
      <selection pane="topLeft" activeCell="A1" sqref="A1"/>
      <selection pane="topRight" activeCell="C1" sqref="C1"/>
      <selection pane="bottomLeft" activeCell="A2" sqref="A2"/>
      <selection pane="bottomRight" activeCell="A1" sqref="A1:A3"/>
    </sheetView>
  </sheetViews>
  <sheetFormatPr defaultColWidth="32.28125" defaultRowHeight="12.75"/>
  <cols>
    <col min="1" max="1" width="7.28125" style="14" customWidth="1"/>
    <col min="2" max="2" width="18.7109375" style="15" customWidth="1"/>
    <col min="3" max="3" width="15.7109375" style="12" customWidth="1"/>
    <col min="4" max="4" width="12.140625" style="1" customWidth="1"/>
    <col min="5" max="5" width="17.28125" style="1" customWidth="1"/>
    <col min="6" max="6" width="16.28125" style="13" customWidth="1"/>
    <col min="7" max="7" width="16.7109375" style="13" customWidth="1"/>
    <col min="8" max="8" width="15.421875" style="24" customWidth="1"/>
    <col min="9" max="9" width="15.00390625" style="24" customWidth="1"/>
    <col min="10" max="10" width="15.57421875" style="76" customWidth="1"/>
    <col min="11" max="11" width="11.8515625" style="14" customWidth="1"/>
    <col min="12" max="12" width="14.140625" style="70" customWidth="1"/>
    <col min="13" max="13" width="16.7109375" style="70" customWidth="1"/>
    <col min="14" max="14" width="15.421875" style="70" customWidth="1"/>
    <col min="15" max="15" width="16.7109375" style="160" customWidth="1"/>
    <col min="16" max="16" width="35.00390625" style="29" customWidth="1"/>
    <col min="17" max="17" width="28.421875" style="29" customWidth="1"/>
    <col min="18" max="18" width="17.57421875" style="29" customWidth="1"/>
    <col min="19" max="19" width="16.140625" style="70" customWidth="1"/>
    <col min="20" max="20" width="32.00390625" style="29" customWidth="1"/>
    <col min="21" max="21" width="12.8515625" style="29" customWidth="1"/>
    <col min="22" max="22" width="17.140625" style="29" hidden="1" customWidth="1"/>
    <col min="23" max="24" width="15.8515625" style="29" hidden="1" customWidth="1"/>
    <col min="25" max="25" width="19.57421875" style="195" hidden="1" customWidth="1"/>
  </cols>
  <sheetData>
    <row r="1" ht="18">
      <c r="A1" s="382" t="s">
        <v>987</v>
      </c>
    </row>
    <row r="2" ht="18">
      <c r="A2" s="383" t="s">
        <v>988</v>
      </c>
    </row>
    <row r="3" ht="18.75" thickBot="1">
      <c r="A3" s="384" t="s">
        <v>989</v>
      </c>
    </row>
    <row r="4" spans="1:241" s="173" customFormat="1" ht="118.5" customHeight="1">
      <c r="A4" s="197" t="s">
        <v>927</v>
      </c>
      <c r="B4" s="162" t="s">
        <v>45</v>
      </c>
      <c r="C4" s="162" t="s">
        <v>56</v>
      </c>
      <c r="D4" s="162" t="s">
        <v>773</v>
      </c>
      <c r="E4" s="162" t="s">
        <v>479</v>
      </c>
      <c r="F4" s="163" t="s">
        <v>131</v>
      </c>
      <c r="G4" s="163" t="s">
        <v>53</v>
      </c>
      <c r="H4" s="164" t="s">
        <v>0</v>
      </c>
      <c r="I4" s="165" t="s">
        <v>428</v>
      </c>
      <c r="J4" s="166" t="s">
        <v>980</v>
      </c>
      <c r="K4" s="166" t="s">
        <v>54</v>
      </c>
      <c r="L4" s="167" t="s">
        <v>1</v>
      </c>
      <c r="M4" s="167" t="s">
        <v>2</v>
      </c>
      <c r="N4" s="167" t="s">
        <v>3</v>
      </c>
      <c r="O4" s="167" t="s">
        <v>25</v>
      </c>
      <c r="P4" s="168" t="s">
        <v>55</v>
      </c>
      <c r="Q4" s="169" t="s">
        <v>106</v>
      </c>
      <c r="R4" s="170" t="s">
        <v>482</v>
      </c>
      <c r="S4" s="170" t="s">
        <v>598</v>
      </c>
      <c r="T4" s="170" t="s">
        <v>599</v>
      </c>
      <c r="U4" s="170" t="s">
        <v>537</v>
      </c>
      <c r="V4" s="171" t="s">
        <v>480</v>
      </c>
      <c r="W4" s="171" t="s">
        <v>481</v>
      </c>
      <c r="X4" s="171" t="s">
        <v>858</v>
      </c>
      <c r="Y4" s="171" t="s">
        <v>904</v>
      </c>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172"/>
      <c r="ER4" s="172"/>
      <c r="ES4" s="172"/>
      <c r="ET4" s="172"/>
      <c r="EU4" s="172"/>
      <c r="EV4" s="172"/>
      <c r="EW4" s="172"/>
      <c r="EX4" s="172"/>
      <c r="EY4" s="172"/>
      <c r="EZ4" s="172"/>
      <c r="FA4" s="172"/>
      <c r="FB4" s="172"/>
      <c r="FC4" s="172"/>
      <c r="FD4" s="172"/>
      <c r="FE4" s="172"/>
      <c r="FF4" s="172"/>
      <c r="FG4" s="172"/>
      <c r="FH4" s="172"/>
      <c r="FI4" s="172"/>
      <c r="FJ4" s="172"/>
      <c r="FK4" s="172"/>
      <c r="FL4" s="172"/>
      <c r="FM4" s="172"/>
      <c r="FN4" s="172"/>
      <c r="FO4" s="172"/>
      <c r="FP4" s="172"/>
      <c r="FQ4" s="172"/>
      <c r="FR4" s="172"/>
      <c r="FS4" s="172"/>
      <c r="FT4" s="172"/>
      <c r="FU4" s="172"/>
      <c r="FV4" s="172"/>
      <c r="FW4" s="172"/>
      <c r="FX4" s="172"/>
      <c r="FY4" s="172"/>
      <c r="FZ4" s="172"/>
      <c r="GA4" s="172"/>
      <c r="GB4" s="172"/>
      <c r="GC4" s="172"/>
      <c r="GD4" s="172"/>
      <c r="GE4" s="172"/>
      <c r="GF4" s="172"/>
      <c r="GG4" s="172"/>
      <c r="GH4" s="172"/>
      <c r="GI4" s="172"/>
      <c r="GJ4" s="172"/>
      <c r="GK4" s="172"/>
      <c r="GL4" s="172"/>
      <c r="GM4" s="172"/>
      <c r="GN4" s="172"/>
      <c r="GO4" s="172"/>
      <c r="GP4" s="172"/>
      <c r="GQ4" s="172"/>
      <c r="GR4" s="172"/>
      <c r="GS4" s="172"/>
      <c r="GT4" s="172"/>
      <c r="GU4" s="172"/>
      <c r="GV4" s="172"/>
      <c r="GW4" s="172"/>
      <c r="GX4" s="172"/>
      <c r="GY4" s="172"/>
      <c r="GZ4" s="172"/>
      <c r="HA4" s="172"/>
      <c r="HB4" s="172"/>
      <c r="HC4" s="172"/>
      <c r="HD4" s="172"/>
      <c r="HE4" s="172"/>
      <c r="HF4" s="172"/>
      <c r="HG4" s="172"/>
      <c r="HH4" s="172"/>
      <c r="HI4" s="172"/>
      <c r="HJ4" s="172"/>
      <c r="HK4" s="172"/>
      <c r="HL4" s="172"/>
      <c r="HM4" s="172"/>
      <c r="HN4" s="172"/>
      <c r="HO4" s="172"/>
      <c r="HP4" s="172"/>
      <c r="HQ4" s="172"/>
      <c r="HR4" s="172"/>
      <c r="HS4" s="172"/>
      <c r="HT4" s="172"/>
      <c r="HU4" s="172"/>
      <c r="HV4" s="172"/>
      <c r="HW4" s="172"/>
      <c r="HX4" s="172"/>
      <c r="HY4" s="172"/>
      <c r="HZ4" s="172"/>
      <c r="IA4" s="172"/>
      <c r="IB4" s="172"/>
      <c r="IC4" s="172"/>
      <c r="ID4" s="172"/>
      <c r="IE4" s="172"/>
      <c r="IF4" s="172"/>
      <c r="IG4" s="172"/>
    </row>
    <row r="5" spans="1:241" s="21" customFormat="1" ht="186" customHeight="1">
      <c r="A5" s="191">
        <v>1</v>
      </c>
      <c r="B5" s="84" t="s">
        <v>132</v>
      </c>
      <c r="C5" s="90">
        <v>33</v>
      </c>
      <c r="D5" s="64" t="s">
        <v>170</v>
      </c>
      <c r="E5" s="95" t="s">
        <v>171</v>
      </c>
      <c r="F5" s="22" t="s">
        <v>67</v>
      </c>
      <c r="G5" s="22" t="s">
        <v>20</v>
      </c>
      <c r="H5" s="85">
        <v>96000000</v>
      </c>
      <c r="I5" s="85">
        <v>0</v>
      </c>
      <c r="J5" s="85">
        <f aca="true" t="shared" si="0" ref="J5:J14">H5-I5</f>
        <v>96000000</v>
      </c>
      <c r="K5" s="100">
        <v>365</v>
      </c>
      <c r="L5" s="88">
        <v>41985</v>
      </c>
      <c r="M5" s="88">
        <v>41990</v>
      </c>
      <c r="N5" s="88">
        <v>42355</v>
      </c>
      <c r="O5" s="27" t="s">
        <v>61</v>
      </c>
      <c r="P5" s="107" t="s">
        <v>902</v>
      </c>
      <c r="Q5" s="107" t="s">
        <v>882</v>
      </c>
      <c r="R5" s="183" t="s">
        <v>508</v>
      </c>
      <c r="S5" s="81">
        <v>41837</v>
      </c>
      <c r="T5" s="95" t="s">
        <v>903</v>
      </c>
      <c r="U5" s="22" t="s">
        <v>977</v>
      </c>
      <c r="V5" s="22" t="s">
        <v>489</v>
      </c>
      <c r="W5" s="22" t="s">
        <v>521</v>
      </c>
      <c r="X5" s="22"/>
      <c r="Y5" s="191">
        <v>1</v>
      </c>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row>
    <row r="6" spans="1:241" s="21" customFormat="1" ht="89.25" customHeight="1">
      <c r="A6" s="191">
        <v>2</v>
      </c>
      <c r="B6" s="84" t="s">
        <v>132</v>
      </c>
      <c r="C6" s="90">
        <v>33</v>
      </c>
      <c r="D6" s="64" t="s">
        <v>170</v>
      </c>
      <c r="E6" s="95" t="s">
        <v>171</v>
      </c>
      <c r="F6" s="22" t="s">
        <v>72</v>
      </c>
      <c r="G6" s="22" t="s">
        <v>112</v>
      </c>
      <c r="H6" s="85">
        <v>45000000</v>
      </c>
      <c r="I6" s="85">
        <v>0</v>
      </c>
      <c r="J6" s="85">
        <f t="shared" si="0"/>
        <v>45000000</v>
      </c>
      <c r="K6" s="100">
        <v>90</v>
      </c>
      <c r="L6" s="88">
        <v>41866</v>
      </c>
      <c r="M6" s="88">
        <v>41870</v>
      </c>
      <c r="N6" s="88">
        <v>41990</v>
      </c>
      <c r="O6" s="27" t="s">
        <v>61</v>
      </c>
      <c r="P6" s="95" t="s">
        <v>784</v>
      </c>
      <c r="Q6" s="109" t="s">
        <v>536</v>
      </c>
      <c r="R6" s="183" t="s">
        <v>508</v>
      </c>
      <c r="S6" s="81">
        <v>41851</v>
      </c>
      <c r="T6" s="109" t="s">
        <v>883</v>
      </c>
      <c r="U6" s="22" t="s">
        <v>976</v>
      </c>
      <c r="V6" s="22" t="s">
        <v>521</v>
      </c>
      <c r="W6" s="22" t="s">
        <v>521</v>
      </c>
      <c r="X6" s="22"/>
      <c r="Y6" s="191">
        <v>2</v>
      </c>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row>
    <row r="7" spans="1:241" s="21" customFormat="1" ht="133.5" customHeight="1">
      <c r="A7" s="192">
        <v>3</v>
      </c>
      <c r="B7" s="183" t="s">
        <v>104</v>
      </c>
      <c r="C7" s="90">
        <v>33</v>
      </c>
      <c r="D7" s="64" t="s">
        <v>170</v>
      </c>
      <c r="E7" s="22" t="s">
        <v>171</v>
      </c>
      <c r="F7" s="22" t="s">
        <v>76</v>
      </c>
      <c r="G7" s="22" t="s">
        <v>165</v>
      </c>
      <c r="H7" s="85">
        <v>19495177</v>
      </c>
      <c r="I7" s="85">
        <v>19495177</v>
      </c>
      <c r="J7" s="85">
        <f t="shared" si="0"/>
        <v>0</v>
      </c>
      <c r="K7" s="92">
        <v>30</v>
      </c>
      <c r="L7" s="88">
        <v>41974</v>
      </c>
      <c r="M7" s="88">
        <v>41982</v>
      </c>
      <c r="N7" s="88">
        <v>42012</v>
      </c>
      <c r="O7" s="27" t="s">
        <v>578</v>
      </c>
      <c r="P7" s="84" t="s">
        <v>889</v>
      </c>
      <c r="Q7" s="84" t="s">
        <v>775</v>
      </c>
      <c r="R7" s="183" t="s">
        <v>486</v>
      </c>
      <c r="S7" s="81">
        <v>41796</v>
      </c>
      <c r="T7" s="22" t="s">
        <v>888</v>
      </c>
      <c r="U7" s="91" t="s">
        <v>490</v>
      </c>
      <c r="V7" s="98" t="s">
        <v>364</v>
      </c>
      <c r="W7" s="98" t="s">
        <v>485</v>
      </c>
      <c r="X7" s="98"/>
      <c r="Y7" s="192">
        <v>3</v>
      </c>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row>
    <row r="8" spans="1:241" s="21" customFormat="1" ht="187.5" customHeight="1">
      <c r="A8" s="192">
        <v>4</v>
      </c>
      <c r="B8" s="183" t="s">
        <v>111</v>
      </c>
      <c r="C8" s="82" t="s">
        <v>81</v>
      </c>
      <c r="D8" s="83" t="s">
        <v>44</v>
      </c>
      <c r="E8" s="64" t="s">
        <v>100</v>
      </c>
      <c r="F8" s="22" t="s">
        <v>69</v>
      </c>
      <c r="G8" s="116" t="s">
        <v>20</v>
      </c>
      <c r="H8" s="182">
        <v>20514700</v>
      </c>
      <c r="I8" s="182">
        <v>19604000</v>
      </c>
      <c r="J8" s="85">
        <f t="shared" si="0"/>
        <v>910700</v>
      </c>
      <c r="K8" s="118" t="s">
        <v>816</v>
      </c>
      <c r="L8" s="88">
        <v>41968</v>
      </c>
      <c r="M8" s="88">
        <v>41976</v>
      </c>
      <c r="N8" s="88">
        <v>41997</v>
      </c>
      <c r="O8" s="27" t="s">
        <v>817</v>
      </c>
      <c r="P8" s="66" t="s">
        <v>818</v>
      </c>
      <c r="Q8" s="91" t="s">
        <v>819</v>
      </c>
      <c r="R8" s="183" t="s">
        <v>488</v>
      </c>
      <c r="S8" s="81">
        <v>41788</v>
      </c>
      <c r="T8" s="22" t="s">
        <v>967</v>
      </c>
      <c r="U8" s="22" t="s">
        <v>490</v>
      </c>
      <c r="V8" s="22" t="s">
        <v>493</v>
      </c>
      <c r="W8" s="98" t="s">
        <v>496</v>
      </c>
      <c r="X8" s="98"/>
      <c r="Y8" s="192">
        <v>4</v>
      </c>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row>
    <row r="9" spans="1:241" s="21" customFormat="1" ht="269.25" customHeight="1">
      <c r="A9" s="191">
        <v>5</v>
      </c>
      <c r="B9" s="91" t="s">
        <v>21</v>
      </c>
      <c r="C9" s="102">
        <v>31202</v>
      </c>
      <c r="D9" s="64" t="s">
        <v>48</v>
      </c>
      <c r="E9" s="22" t="s">
        <v>150</v>
      </c>
      <c r="F9" s="22" t="s">
        <v>67</v>
      </c>
      <c r="G9" s="22" t="s">
        <v>112</v>
      </c>
      <c r="H9" s="23">
        <v>304000000</v>
      </c>
      <c r="I9" s="182">
        <v>304000000</v>
      </c>
      <c r="J9" s="85">
        <f t="shared" si="0"/>
        <v>0</v>
      </c>
      <c r="K9" s="92">
        <v>150</v>
      </c>
      <c r="L9" s="88">
        <v>41991</v>
      </c>
      <c r="M9" s="88">
        <v>41992</v>
      </c>
      <c r="N9" s="88">
        <v>42142</v>
      </c>
      <c r="O9" s="27" t="s">
        <v>130</v>
      </c>
      <c r="P9" s="91" t="s">
        <v>876</v>
      </c>
      <c r="Q9" s="91" t="s">
        <v>877</v>
      </c>
      <c r="R9" s="91" t="s">
        <v>878</v>
      </c>
      <c r="S9" s="127" t="s">
        <v>879</v>
      </c>
      <c r="T9" s="22" t="s">
        <v>972</v>
      </c>
      <c r="U9" s="22" t="s">
        <v>490</v>
      </c>
      <c r="V9" s="103" t="s">
        <v>484</v>
      </c>
      <c r="W9" s="22" t="s">
        <v>880</v>
      </c>
      <c r="X9" s="22"/>
      <c r="Y9" s="191">
        <v>5</v>
      </c>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row>
    <row r="10" spans="1:241" s="21" customFormat="1" ht="60.75" customHeight="1">
      <c r="A10" s="20"/>
      <c r="B10" s="91" t="s">
        <v>21</v>
      </c>
      <c r="C10" s="102">
        <v>31202</v>
      </c>
      <c r="D10" s="64" t="s">
        <v>48</v>
      </c>
      <c r="E10" s="64" t="s">
        <v>151</v>
      </c>
      <c r="F10" s="22" t="s">
        <v>67</v>
      </c>
      <c r="G10" s="22" t="s">
        <v>112</v>
      </c>
      <c r="H10" s="23">
        <v>50000000</v>
      </c>
      <c r="I10" s="23">
        <v>0</v>
      </c>
      <c r="J10" s="85">
        <f t="shared" si="0"/>
        <v>50000000</v>
      </c>
      <c r="K10" s="92">
        <v>150</v>
      </c>
      <c r="L10" s="88">
        <v>41876</v>
      </c>
      <c r="M10" s="88">
        <v>41881</v>
      </c>
      <c r="N10" s="88">
        <v>42031</v>
      </c>
      <c r="O10" s="27" t="s">
        <v>130</v>
      </c>
      <c r="P10" s="22" t="s">
        <v>10</v>
      </c>
      <c r="Q10" s="103" t="s">
        <v>9</v>
      </c>
      <c r="R10" s="103" t="s">
        <v>520</v>
      </c>
      <c r="S10" s="104">
        <v>41836</v>
      </c>
      <c r="T10" s="22" t="s">
        <v>815</v>
      </c>
      <c r="U10" s="22" t="s">
        <v>979</v>
      </c>
      <c r="V10" s="174" t="s">
        <v>521</v>
      </c>
      <c r="W10" s="22" t="s">
        <v>521</v>
      </c>
      <c r="X10" s="22"/>
      <c r="Y10" s="22"/>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row>
    <row r="11" spans="1:241" s="21" customFormat="1" ht="222.75" customHeight="1">
      <c r="A11" s="191">
        <v>6</v>
      </c>
      <c r="B11" s="84" t="s">
        <v>132</v>
      </c>
      <c r="C11" s="105">
        <v>33</v>
      </c>
      <c r="D11" s="84" t="s">
        <v>170</v>
      </c>
      <c r="E11" s="84" t="s">
        <v>171</v>
      </c>
      <c r="F11" s="22" t="s">
        <v>72</v>
      </c>
      <c r="G11" s="84" t="s">
        <v>20</v>
      </c>
      <c r="H11" s="85">
        <v>511059090</v>
      </c>
      <c r="I11" s="85">
        <v>499965267</v>
      </c>
      <c r="J11" s="85">
        <f t="shared" si="0"/>
        <v>11093823</v>
      </c>
      <c r="K11" s="96">
        <v>120</v>
      </c>
      <c r="L11" s="88">
        <v>42003</v>
      </c>
      <c r="M11" s="88">
        <v>42018</v>
      </c>
      <c r="N11" s="88">
        <v>42137</v>
      </c>
      <c r="O11" s="180" t="s">
        <v>899</v>
      </c>
      <c r="P11" s="22" t="s">
        <v>898</v>
      </c>
      <c r="Q11" s="84" t="s">
        <v>41</v>
      </c>
      <c r="R11" s="183" t="s">
        <v>508</v>
      </c>
      <c r="S11" s="81">
        <v>41744</v>
      </c>
      <c r="T11" s="22" t="s">
        <v>975</v>
      </c>
      <c r="U11" s="22" t="s">
        <v>490</v>
      </c>
      <c r="V11" s="22" t="s">
        <v>489</v>
      </c>
      <c r="W11" s="22" t="s">
        <v>793</v>
      </c>
      <c r="X11" s="22"/>
      <c r="Y11" s="191">
        <v>6</v>
      </c>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row>
    <row r="12" spans="1:241" s="21" customFormat="1" ht="115.5" customHeight="1">
      <c r="A12" s="191">
        <v>7</v>
      </c>
      <c r="B12" s="84" t="s">
        <v>132</v>
      </c>
      <c r="C12" s="82" t="s">
        <v>163</v>
      </c>
      <c r="D12" s="84" t="s">
        <v>172</v>
      </c>
      <c r="E12" s="84" t="s">
        <v>47</v>
      </c>
      <c r="F12" s="22" t="s">
        <v>67</v>
      </c>
      <c r="G12" s="22" t="s">
        <v>112</v>
      </c>
      <c r="H12" s="112">
        <v>39000000</v>
      </c>
      <c r="I12" s="112">
        <v>39000000</v>
      </c>
      <c r="J12" s="85">
        <f t="shared" si="0"/>
        <v>0</v>
      </c>
      <c r="K12" s="92">
        <v>180</v>
      </c>
      <c r="L12" s="61">
        <v>41911</v>
      </c>
      <c r="M12" s="81">
        <v>41914</v>
      </c>
      <c r="N12" s="81">
        <v>42095</v>
      </c>
      <c r="O12" s="180" t="s">
        <v>98</v>
      </c>
      <c r="P12" s="22" t="s">
        <v>597</v>
      </c>
      <c r="Q12" s="84" t="s">
        <v>189</v>
      </c>
      <c r="R12" s="183" t="s">
        <v>508</v>
      </c>
      <c r="S12" s="81">
        <v>41856</v>
      </c>
      <c r="T12" s="22" t="s">
        <v>698</v>
      </c>
      <c r="U12" s="91" t="s">
        <v>490</v>
      </c>
      <c r="V12" s="22" t="s">
        <v>521</v>
      </c>
      <c r="W12" s="98" t="s">
        <v>485</v>
      </c>
      <c r="X12" s="98"/>
      <c r="Y12" s="191">
        <v>7</v>
      </c>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row>
    <row r="13" spans="1:241" s="21" customFormat="1" ht="204" customHeight="1">
      <c r="A13" s="191">
        <v>8</v>
      </c>
      <c r="B13" s="183" t="s">
        <v>104</v>
      </c>
      <c r="C13" s="120">
        <v>31202</v>
      </c>
      <c r="D13" s="91" t="s">
        <v>48</v>
      </c>
      <c r="E13" s="106" t="s">
        <v>122</v>
      </c>
      <c r="F13" s="22" t="s">
        <v>67</v>
      </c>
      <c r="G13" s="22" t="s">
        <v>122</v>
      </c>
      <c r="H13" s="86">
        <v>167040000</v>
      </c>
      <c r="I13" s="182">
        <v>167040000</v>
      </c>
      <c r="J13" s="85">
        <f t="shared" si="0"/>
        <v>0</v>
      </c>
      <c r="K13" s="100">
        <v>240</v>
      </c>
      <c r="L13" s="88">
        <v>41914</v>
      </c>
      <c r="M13" s="88">
        <v>41929</v>
      </c>
      <c r="N13" s="88">
        <v>42171</v>
      </c>
      <c r="O13" s="27" t="s">
        <v>567</v>
      </c>
      <c r="P13" s="22" t="s">
        <v>641</v>
      </c>
      <c r="Q13" s="91" t="s">
        <v>604</v>
      </c>
      <c r="R13" s="183" t="s">
        <v>486</v>
      </c>
      <c r="S13" s="81">
        <v>41787</v>
      </c>
      <c r="T13" s="22" t="s">
        <v>762</v>
      </c>
      <c r="U13" s="22" t="s">
        <v>490</v>
      </c>
      <c r="V13" s="22" t="s">
        <v>493</v>
      </c>
      <c r="W13" s="98" t="s">
        <v>521</v>
      </c>
      <c r="X13" s="98"/>
      <c r="Y13" s="191">
        <v>8</v>
      </c>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row>
    <row r="14" spans="1:241" s="21" customFormat="1" ht="112.5" customHeight="1">
      <c r="A14" s="191">
        <v>9</v>
      </c>
      <c r="B14" s="84" t="s">
        <v>132</v>
      </c>
      <c r="C14" s="90">
        <v>33</v>
      </c>
      <c r="D14" s="64" t="s">
        <v>170</v>
      </c>
      <c r="E14" s="95" t="s">
        <v>171</v>
      </c>
      <c r="F14" s="22" t="s">
        <v>69</v>
      </c>
      <c r="G14" s="22" t="s">
        <v>20</v>
      </c>
      <c r="H14" s="85">
        <v>7490000</v>
      </c>
      <c r="I14" s="182">
        <v>7490000</v>
      </c>
      <c r="J14" s="85">
        <f t="shared" si="0"/>
        <v>0</v>
      </c>
      <c r="K14" s="100">
        <v>60</v>
      </c>
      <c r="L14" s="88">
        <v>41954</v>
      </c>
      <c r="M14" s="124">
        <v>41982</v>
      </c>
      <c r="N14" s="88">
        <v>42043</v>
      </c>
      <c r="O14" s="161" t="s">
        <v>528</v>
      </c>
      <c r="P14" s="107" t="s">
        <v>785</v>
      </c>
      <c r="Q14" s="95" t="s">
        <v>631</v>
      </c>
      <c r="R14" s="183" t="s">
        <v>508</v>
      </c>
      <c r="S14" s="81">
        <v>41837</v>
      </c>
      <c r="T14" s="22" t="s">
        <v>782</v>
      </c>
      <c r="U14" s="22" t="s">
        <v>490</v>
      </c>
      <c r="V14" s="22" t="s">
        <v>511</v>
      </c>
      <c r="W14" s="98" t="s">
        <v>492</v>
      </c>
      <c r="X14" s="98"/>
      <c r="Y14" s="191">
        <v>9</v>
      </c>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row>
    <row r="15" spans="1:241" s="21" customFormat="1" ht="137.25" customHeight="1">
      <c r="A15" s="192">
        <v>10</v>
      </c>
      <c r="B15" s="84" t="s">
        <v>132</v>
      </c>
      <c r="C15" s="178">
        <v>33</v>
      </c>
      <c r="D15" s="179" t="s">
        <v>170</v>
      </c>
      <c r="E15" s="177" t="s">
        <v>171</v>
      </c>
      <c r="F15" s="121" t="s">
        <v>72</v>
      </c>
      <c r="G15" s="121" t="s">
        <v>20</v>
      </c>
      <c r="H15" s="122">
        <v>796500000</v>
      </c>
      <c r="I15" s="182">
        <v>321513990</v>
      </c>
      <c r="J15" s="122">
        <f>H15-I15</f>
        <v>474986010</v>
      </c>
      <c r="K15" s="123">
        <v>90</v>
      </c>
      <c r="L15" s="88">
        <v>41989</v>
      </c>
      <c r="M15" s="124" t="s">
        <v>970</v>
      </c>
      <c r="N15" s="88">
        <v>42088</v>
      </c>
      <c r="O15" s="161" t="s">
        <v>826</v>
      </c>
      <c r="P15" s="107" t="s">
        <v>786</v>
      </c>
      <c r="Q15" s="107" t="s">
        <v>523</v>
      </c>
      <c r="R15" s="183" t="s">
        <v>508</v>
      </c>
      <c r="S15" s="81">
        <v>41837</v>
      </c>
      <c r="T15" s="22" t="s">
        <v>971</v>
      </c>
      <c r="U15" s="22" t="s">
        <v>490</v>
      </c>
      <c r="V15" s="22" t="s">
        <v>489</v>
      </c>
      <c r="W15" s="98" t="s">
        <v>792</v>
      </c>
      <c r="X15" s="98"/>
      <c r="Y15" s="192">
        <v>10</v>
      </c>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row>
    <row r="16" spans="1:241" s="21" customFormat="1" ht="105" customHeight="1">
      <c r="A16" s="191">
        <v>11</v>
      </c>
      <c r="B16" s="84" t="s">
        <v>132</v>
      </c>
      <c r="C16" s="90">
        <v>33</v>
      </c>
      <c r="D16" s="64" t="s">
        <v>170</v>
      </c>
      <c r="E16" s="95" t="s">
        <v>171</v>
      </c>
      <c r="F16" s="22" t="s">
        <v>34</v>
      </c>
      <c r="G16" s="22" t="s">
        <v>141</v>
      </c>
      <c r="H16" s="122">
        <v>205336600</v>
      </c>
      <c r="I16" s="182">
        <v>202918800</v>
      </c>
      <c r="J16" s="85">
        <f>H16-I16</f>
        <v>2417800</v>
      </c>
      <c r="K16" s="100">
        <v>90</v>
      </c>
      <c r="L16" s="88">
        <v>42002</v>
      </c>
      <c r="M16" s="124">
        <v>42011</v>
      </c>
      <c r="N16" s="88">
        <f>M16+K16</f>
        <v>42101</v>
      </c>
      <c r="O16" s="180" t="s">
        <v>896</v>
      </c>
      <c r="P16" s="107" t="s">
        <v>897</v>
      </c>
      <c r="Q16" s="109" t="s">
        <v>87</v>
      </c>
      <c r="R16" s="183" t="s">
        <v>508</v>
      </c>
      <c r="S16" s="81">
        <v>41845</v>
      </c>
      <c r="T16" s="22" t="s">
        <v>973</v>
      </c>
      <c r="U16" s="22" t="s">
        <v>490</v>
      </c>
      <c r="V16" s="109" t="s">
        <v>511</v>
      </c>
      <c r="W16" s="22" t="s">
        <v>793</v>
      </c>
      <c r="X16" s="22"/>
      <c r="Y16" s="191">
        <v>11</v>
      </c>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row>
    <row r="17" spans="1:241" s="21" customFormat="1" ht="114.75" customHeight="1">
      <c r="A17" s="192">
        <v>12</v>
      </c>
      <c r="B17" s="183" t="s">
        <v>104</v>
      </c>
      <c r="C17" s="90">
        <v>33</v>
      </c>
      <c r="D17" s="64" t="s">
        <v>170</v>
      </c>
      <c r="E17" s="22" t="s">
        <v>171</v>
      </c>
      <c r="F17" s="22" t="s">
        <v>34</v>
      </c>
      <c r="G17" s="22" t="s">
        <v>141</v>
      </c>
      <c r="H17" s="23">
        <v>267960000</v>
      </c>
      <c r="I17" s="23">
        <v>267960000</v>
      </c>
      <c r="J17" s="85">
        <f aca="true" t="shared" si="1" ref="J17:J25">H17-I17</f>
        <v>0</v>
      </c>
      <c r="K17" s="100">
        <v>180</v>
      </c>
      <c r="L17" s="88">
        <v>41978</v>
      </c>
      <c r="M17" s="88" t="s">
        <v>913</v>
      </c>
      <c r="N17" s="88">
        <v>42165</v>
      </c>
      <c r="O17" s="27" t="s">
        <v>203</v>
      </c>
      <c r="P17" s="111" t="s">
        <v>791</v>
      </c>
      <c r="Q17" s="91" t="s">
        <v>722</v>
      </c>
      <c r="R17" s="183" t="s">
        <v>486</v>
      </c>
      <c r="S17" s="81">
        <v>41851</v>
      </c>
      <c r="T17" s="22" t="s">
        <v>969</v>
      </c>
      <c r="U17" s="22" t="s">
        <v>490</v>
      </c>
      <c r="V17" s="22" t="s">
        <v>484</v>
      </c>
      <c r="W17" s="98" t="s">
        <v>496</v>
      </c>
      <c r="X17" s="98"/>
      <c r="Y17" s="192">
        <v>12</v>
      </c>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row>
    <row r="18" spans="1:241" s="73" customFormat="1" ht="180.75" customHeight="1">
      <c r="A18" s="192">
        <v>13</v>
      </c>
      <c r="B18" s="183" t="s">
        <v>104</v>
      </c>
      <c r="C18" s="102">
        <v>33</v>
      </c>
      <c r="D18" s="64" t="s">
        <v>170</v>
      </c>
      <c r="E18" s="22" t="s">
        <v>171</v>
      </c>
      <c r="F18" s="22" t="s">
        <v>72</v>
      </c>
      <c r="G18" s="22" t="s">
        <v>20</v>
      </c>
      <c r="H18" s="122">
        <v>580064362</v>
      </c>
      <c r="I18" s="117">
        <v>253000000</v>
      </c>
      <c r="J18" s="85">
        <f t="shared" si="1"/>
        <v>327064362</v>
      </c>
      <c r="K18" s="92">
        <v>30</v>
      </c>
      <c r="L18" s="88">
        <v>42003</v>
      </c>
      <c r="M18" s="88">
        <v>42018</v>
      </c>
      <c r="N18" s="88">
        <v>42048</v>
      </c>
      <c r="O18" s="119" t="s">
        <v>827</v>
      </c>
      <c r="P18" s="91" t="s">
        <v>900</v>
      </c>
      <c r="Q18" s="91" t="s">
        <v>246</v>
      </c>
      <c r="R18" s="183" t="s">
        <v>486</v>
      </c>
      <c r="S18" s="81">
        <v>41815</v>
      </c>
      <c r="T18" s="22" t="s">
        <v>901</v>
      </c>
      <c r="U18" s="22" t="s">
        <v>490</v>
      </c>
      <c r="V18" s="22" t="s">
        <v>511</v>
      </c>
      <c r="W18" s="22" t="s">
        <v>496</v>
      </c>
      <c r="X18" s="22"/>
      <c r="Y18" s="192">
        <v>13</v>
      </c>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row>
    <row r="19" spans="1:241" s="21" customFormat="1" ht="80.25" customHeight="1">
      <c r="A19" s="192">
        <v>14</v>
      </c>
      <c r="B19" s="91" t="s">
        <v>46</v>
      </c>
      <c r="C19" s="102">
        <v>33</v>
      </c>
      <c r="D19" s="64" t="s">
        <v>170</v>
      </c>
      <c r="E19" s="22" t="s">
        <v>171</v>
      </c>
      <c r="F19" s="22" t="s">
        <v>69</v>
      </c>
      <c r="G19" s="22" t="s">
        <v>112</v>
      </c>
      <c r="H19" s="122">
        <v>2197600</v>
      </c>
      <c r="I19" s="122">
        <v>2197600</v>
      </c>
      <c r="J19" s="85">
        <f t="shared" si="1"/>
        <v>0</v>
      </c>
      <c r="K19" s="92">
        <v>120</v>
      </c>
      <c r="L19" s="88">
        <v>41968</v>
      </c>
      <c r="M19" s="88">
        <v>41976</v>
      </c>
      <c r="N19" s="88">
        <v>41999</v>
      </c>
      <c r="O19" s="27" t="s">
        <v>634</v>
      </c>
      <c r="P19" s="111" t="s">
        <v>798</v>
      </c>
      <c r="Q19" s="103" t="s">
        <v>68</v>
      </c>
      <c r="R19" s="183" t="s">
        <v>500</v>
      </c>
      <c r="S19" s="81">
        <v>41897</v>
      </c>
      <c r="T19" s="22" t="s">
        <v>968</v>
      </c>
      <c r="U19" s="22" t="s">
        <v>490</v>
      </c>
      <c r="V19" s="22" t="s">
        <v>493</v>
      </c>
      <c r="W19" s="98" t="s">
        <v>496</v>
      </c>
      <c r="X19" s="98"/>
      <c r="Y19" s="192">
        <v>14</v>
      </c>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row>
    <row r="20" spans="1:241" s="21" customFormat="1" ht="138.75" customHeight="1">
      <c r="A20" s="191">
        <v>15</v>
      </c>
      <c r="B20" s="91" t="s">
        <v>46</v>
      </c>
      <c r="C20" s="102">
        <v>33</v>
      </c>
      <c r="D20" s="64" t="s">
        <v>170</v>
      </c>
      <c r="E20" s="22" t="s">
        <v>171</v>
      </c>
      <c r="F20" s="22" t="s">
        <v>69</v>
      </c>
      <c r="G20" s="91" t="s">
        <v>20</v>
      </c>
      <c r="H20" s="122">
        <v>2588400</v>
      </c>
      <c r="I20" s="182">
        <v>2319988</v>
      </c>
      <c r="J20" s="85">
        <f t="shared" si="1"/>
        <v>268412</v>
      </c>
      <c r="K20" s="159">
        <v>15</v>
      </c>
      <c r="L20" s="79">
        <v>42002</v>
      </c>
      <c r="M20" s="79">
        <v>42010</v>
      </c>
      <c r="N20" s="79">
        <v>42024</v>
      </c>
      <c r="O20" s="22" t="s">
        <v>800</v>
      </c>
      <c r="P20" s="22" t="s">
        <v>828</v>
      </c>
      <c r="Q20" s="103" t="s">
        <v>68</v>
      </c>
      <c r="R20" s="183" t="s">
        <v>500</v>
      </c>
      <c r="S20" s="81">
        <v>41915</v>
      </c>
      <c r="T20" s="22" t="s">
        <v>974</v>
      </c>
      <c r="U20" s="22" t="s">
        <v>490</v>
      </c>
      <c r="V20" s="22" t="s">
        <v>493</v>
      </c>
      <c r="W20" s="22" t="s">
        <v>521</v>
      </c>
      <c r="X20" s="22"/>
      <c r="Y20" s="191">
        <v>15</v>
      </c>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row>
    <row r="21" spans="1:241" s="21" customFormat="1" ht="114.75" customHeight="1">
      <c r="A21" s="191">
        <v>16</v>
      </c>
      <c r="B21" s="91" t="s">
        <v>46</v>
      </c>
      <c r="C21" s="102">
        <v>33</v>
      </c>
      <c r="D21" s="64" t="s">
        <v>170</v>
      </c>
      <c r="E21" s="22" t="s">
        <v>171</v>
      </c>
      <c r="F21" s="22" t="s">
        <v>69</v>
      </c>
      <c r="G21" s="91" t="s">
        <v>136</v>
      </c>
      <c r="H21" s="122">
        <v>5987500</v>
      </c>
      <c r="I21" s="182">
        <v>5987500</v>
      </c>
      <c r="J21" s="85">
        <f t="shared" si="1"/>
        <v>0</v>
      </c>
      <c r="K21" s="159" t="s">
        <v>640</v>
      </c>
      <c r="L21" s="79">
        <v>41934</v>
      </c>
      <c r="M21" s="79">
        <v>41948</v>
      </c>
      <c r="N21" s="79">
        <v>41976</v>
      </c>
      <c r="O21" s="22" t="s">
        <v>633</v>
      </c>
      <c r="P21" s="22" t="s">
        <v>887</v>
      </c>
      <c r="Q21" s="103" t="s">
        <v>68</v>
      </c>
      <c r="R21" s="183" t="s">
        <v>500</v>
      </c>
      <c r="S21" s="81">
        <v>41884</v>
      </c>
      <c r="T21" s="22" t="s">
        <v>709</v>
      </c>
      <c r="U21" s="22" t="s">
        <v>490</v>
      </c>
      <c r="V21" s="22" t="s">
        <v>673</v>
      </c>
      <c r="W21" s="22" t="s">
        <v>502</v>
      </c>
      <c r="X21" s="22"/>
      <c r="Y21" s="191">
        <v>16</v>
      </c>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row>
    <row r="22" spans="1:241" s="21" customFormat="1" ht="104.25" customHeight="1">
      <c r="A22" s="191">
        <v>17</v>
      </c>
      <c r="B22" s="91" t="s">
        <v>46</v>
      </c>
      <c r="C22" s="102">
        <v>33</v>
      </c>
      <c r="D22" s="64" t="s">
        <v>170</v>
      </c>
      <c r="E22" s="22" t="s">
        <v>171</v>
      </c>
      <c r="F22" s="22" t="s">
        <v>69</v>
      </c>
      <c r="G22" s="91" t="s">
        <v>112</v>
      </c>
      <c r="H22" s="122">
        <v>2922666</v>
      </c>
      <c r="I22" s="182">
        <v>1850000</v>
      </c>
      <c r="J22" s="85">
        <f t="shared" si="1"/>
        <v>1072666</v>
      </c>
      <c r="K22" s="159">
        <v>30</v>
      </c>
      <c r="L22" s="88">
        <v>41996</v>
      </c>
      <c r="M22" s="81">
        <v>42010</v>
      </c>
      <c r="N22" s="81">
        <v>42040</v>
      </c>
      <c r="O22" s="22" t="s">
        <v>799</v>
      </c>
      <c r="P22" s="22" t="s">
        <v>890</v>
      </c>
      <c r="Q22" s="103" t="s">
        <v>68</v>
      </c>
      <c r="R22" s="183" t="s">
        <v>500</v>
      </c>
      <c r="S22" s="81">
        <v>41927</v>
      </c>
      <c r="T22" s="22" t="s">
        <v>891</v>
      </c>
      <c r="U22" s="22" t="s">
        <v>490</v>
      </c>
      <c r="V22" s="22" t="s">
        <v>673</v>
      </c>
      <c r="W22" s="22" t="s">
        <v>485</v>
      </c>
      <c r="X22" s="22"/>
      <c r="Y22" s="191">
        <v>17</v>
      </c>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row>
    <row r="23" spans="1:241" s="21" customFormat="1" ht="118.5" customHeight="1">
      <c r="A23" s="191">
        <v>18</v>
      </c>
      <c r="B23" s="183" t="s">
        <v>110</v>
      </c>
      <c r="C23" s="90">
        <v>31202</v>
      </c>
      <c r="D23" s="83" t="s">
        <v>48</v>
      </c>
      <c r="E23" s="84" t="s">
        <v>90</v>
      </c>
      <c r="F23" s="22" t="s">
        <v>11</v>
      </c>
      <c r="G23" s="22" t="s">
        <v>20</v>
      </c>
      <c r="H23" s="122">
        <v>25610000</v>
      </c>
      <c r="I23" s="125">
        <v>25610000</v>
      </c>
      <c r="J23" s="85">
        <f t="shared" si="1"/>
        <v>0</v>
      </c>
      <c r="K23" s="20">
        <v>10</v>
      </c>
      <c r="L23" s="188">
        <v>41947</v>
      </c>
      <c r="M23" s="188">
        <v>41949</v>
      </c>
      <c r="N23" s="188">
        <v>41964</v>
      </c>
      <c r="O23" s="180" t="s">
        <v>837</v>
      </c>
      <c r="P23" s="22" t="s">
        <v>712</v>
      </c>
      <c r="Q23" s="84" t="s">
        <v>624</v>
      </c>
      <c r="R23" s="183" t="s">
        <v>514</v>
      </c>
      <c r="S23" s="81">
        <v>41793</v>
      </c>
      <c r="T23" s="22" t="s">
        <v>910</v>
      </c>
      <c r="U23" s="22" t="s">
        <v>490</v>
      </c>
      <c r="V23" s="22" t="s">
        <v>502</v>
      </c>
      <c r="W23" s="98" t="s">
        <v>502</v>
      </c>
      <c r="X23" s="98"/>
      <c r="Y23" s="191">
        <v>18</v>
      </c>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row>
    <row r="24" spans="1:241" s="21" customFormat="1" ht="114.75" customHeight="1">
      <c r="A24" s="191">
        <v>19</v>
      </c>
      <c r="B24" s="183" t="s">
        <v>110</v>
      </c>
      <c r="C24" s="90">
        <v>31202</v>
      </c>
      <c r="D24" s="83" t="s">
        <v>48</v>
      </c>
      <c r="E24" s="84" t="s">
        <v>90</v>
      </c>
      <c r="F24" s="22" t="s">
        <v>101</v>
      </c>
      <c r="G24" s="22" t="s">
        <v>112</v>
      </c>
      <c r="H24" s="122">
        <v>95014023</v>
      </c>
      <c r="I24" s="182">
        <v>78071886</v>
      </c>
      <c r="J24" s="85">
        <f t="shared" si="1"/>
        <v>16942137</v>
      </c>
      <c r="K24" s="90">
        <v>1</v>
      </c>
      <c r="L24" s="88">
        <v>41961</v>
      </c>
      <c r="M24" s="126">
        <v>41992</v>
      </c>
      <c r="N24" s="127">
        <v>41992</v>
      </c>
      <c r="O24" s="180" t="s">
        <v>820</v>
      </c>
      <c r="P24" s="22" t="s">
        <v>821</v>
      </c>
      <c r="Q24" s="84" t="s">
        <v>6</v>
      </c>
      <c r="R24" s="183" t="s">
        <v>822</v>
      </c>
      <c r="S24" s="81">
        <v>41829</v>
      </c>
      <c r="T24" s="69" t="s">
        <v>823</v>
      </c>
      <c r="U24" s="22" t="s">
        <v>490</v>
      </c>
      <c r="V24" s="22" t="s">
        <v>484</v>
      </c>
      <c r="W24" s="98" t="s">
        <v>496</v>
      </c>
      <c r="X24" s="98"/>
      <c r="Y24" s="191">
        <v>19</v>
      </c>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row>
    <row r="25" spans="1:241" s="78" customFormat="1" ht="115.5" customHeight="1">
      <c r="A25" s="191">
        <v>20</v>
      </c>
      <c r="B25" s="183" t="s">
        <v>111</v>
      </c>
      <c r="C25" s="82" t="s">
        <v>162</v>
      </c>
      <c r="D25" s="103" t="s">
        <v>48</v>
      </c>
      <c r="E25" s="91" t="s">
        <v>636</v>
      </c>
      <c r="F25" s="22" t="s">
        <v>69</v>
      </c>
      <c r="G25" s="91" t="s">
        <v>637</v>
      </c>
      <c r="H25" s="140">
        <v>27392758</v>
      </c>
      <c r="I25" s="182">
        <v>19706162</v>
      </c>
      <c r="J25" s="85">
        <f t="shared" si="1"/>
        <v>7686596</v>
      </c>
      <c r="K25" s="100">
        <v>365</v>
      </c>
      <c r="L25" s="88">
        <v>41976</v>
      </c>
      <c r="M25" s="81">
        <v>41983</v>
      </c>
      <c r="N25" s="81">
        <v>42044</v>
      </c>
      <c r="O25" s="180" t="s">
        <v>781</v>
      </c>
      <c r="P25" s="22" t="s">
        <v>824</v>
      </c>
      <c r="Q25" s="103" t="s">
        <v>707</v>
      </c>
      <c r="R25" s="22" t="s">
        <v>483</v>
      </c>
      <c r="S25" s="81">
        <v>41879</v>
      </c>
      <c r="T25" s="22" t="s">
        <v>825</v>
      </c>
      <c r="U25" s="22" t="s">
        <v>490</v>
      </c>
      <c r="V25" s="22" t="s">
        <v>511</v>
      </c>
      <c r="W25" s="98" t="s">
        <v>485</v>
      </c>
      <c r="X25" s="98"/>
      <c r="Y25" s="191">
        <v>20</v>
      </c>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row>
    <row r="26" spans="1:241" s="21" customFormat="1" ht="96.75" customHeight="1">
      <c r="A26" s="192">
        <v>21</v>
      </c>
      <c r="B26" s="183" t="s">
        <v>104</v>
      </c>
      <c r="C26" s="82" t="s">
        <v>81</v>
      </c>
      <c r="D26" s="83" t="s">
        <v>44</v>
      </c>
      <c r="E26" s="84" t="s">
        <v>119</v>
      </c>
      <c r="F26" s="22" t="s">
        <v>69</v>
      </c>
      <c r="G26" s="22" t="s">
        <v>20</v>
      </c>
      <c r="H26" s="86">
        <v>15921000</v>
      </c>
      <c r="I26" s="86">
        <v>12064000</v>
      </c>
      <c r="J26" s="85">
        <f aca="true" t="shared" si="2" ref="J26:J31">H26-I26</f>
        <v>3857000</v>
      </c>
      <c r="K26" s="100">
        <v>15</v>
      </c>
      <c r="L26" s="88">
        <v>41919</v>
      </c>
      <c r="M26" s="81">
        <v>41922</v>
      </c>
      <c r="N26" s="81">
        <v>41943</v>
      </c>
      <c r="O26" s="84" t="s">
        <v>638</v>
      </c>
      <c r="P26" s="22" t="s">
        <v>702</v>
      </c>
      <c r="Q26" s="84" t="s">
        <v>703</v>
      </c>
      <c r="R26" s="183" t="s">
        <v>486</v>
      </c>
      <c r="S26" s="81">
        <v>41880</v>
      </c>
      <c r="T26" s="22" t="s">
        <v>704</v>
      </c>
      <c r="U26" s="22" t="s">
        <v>490</v>
      </c>
      <c r="V26" s="22" t="s">
        <v>521</v>
      </c>
      <c r="W26" s="98" t="s">
        <v>538</v>
      </c>
      <c r="X26" s="98"/>
      <c r="Y26" s="192">
        <v>21</v>
      </c>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row>
    <row r="27" spans="1:241" s="21" customFormat="1" ht="165.75" customHeight="1">
      <c r="A27" s="191">
        <v>22</v>
      </c>
      <c r="B27" s="183" t="s">
        <v>109</v>
      </c>
      <c r="C27" s="82" t="s">
        <v>163</v>
      </c>
      <c r="D27" s="83" t="s">
        <v>48</v>
      </c>
      <c r="E27" s="84" t="s">
        <v>169</v>
      </c>
      <c r="F27" s="22" t="s">
        <v>69</v>
      </c>
      <c r="G27" s="84" t="s">
        <v>20</v>
      </c>
      <c r="H27" s="112">
        <v>12609656</v>
      </c>
      <c r="I27" s="182">
        <v>5841780</v>
      </c>
      <c r="J27" s="85">
        <f t="shared" si="2"/>
        <v>6767876</v>
      </c>
      <c r="K27" s="92">
        <v>10</v>
      </c>
      <c r="L27" s="61">
        <v>41920</v>
      </c>
      <c r="M27" s="81">
        <v>41933</v>
      </c>
      <c r="N27" s="81">
        <v>41948</v>
      </c>
      <c r="O27" s="180" t="s">
        <v>763</v>
      </c>
      <c r="P27" s="94" t="s">
        <v>65</v>
      </c>
      <c r="Q27" s="94" t="s">
        <v>66</v>
      </c>
      <c r="R27" s="183" t="s">
        <v>510</v>
      </c>
      <c r="S27" s="81">
        <v>41709</v>
      </c>
      <c r="T27" s="22" t="s">
        <v>706</v>
      </c>
      <c r="U27" s="22" t="s">
        <v>490</v>
      </c>
      <c r="V27" s="22" t="s">
        <v>502</v>
      </c>
      <c r="W27" s="98" t="s">
        <v>502</v>
      </c>
      <c r="X27" s="98"/>
      <c r="Y27" s="191">
        <v>22</v>
      </c>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row>
    <row r="28" spans="1:241" s="21" customFormat="1" ht="153">
      <c r="A28" s="191">
        <v>23</v>
      </c>
      <c r="B28" s="183" t="s">
        <v>111</v>
      </c>
      <c r="C28" s="82" t="s">
        <v>81</v>
      </c>
      <c r="D28" s="83" t="s">
        <v>44</v>
      </c>
      <c r="E28" s="83" t="s">
        <v>99</v>
      </c>
      <c r="F28" s="22" t="s">
        <v>72</v>
      </c>
      <c r="G28" s="84" t="s">
        <v>57</v>
      </c>
      <c r="H28" s="85">
        <v>209502784</v>
      </c>
      <c r="I28" s="182">
        <v>209502784</v>
      </c>
      <c r="J28" s="85">
        <f t="shared" si="2"/>
        <v>0</v>
      </c>
      <c r="K28" s="96">
        <v>180</v>
      </c>
      <c r="L28" s="88">
        <v>41940</v>
      </c>
      <c r="M28" s="88">
        <v>41949</v>
      </c>
      <c r="N28" s="88">
        <v>42129</v>
      </c>
      <c r="O28" s="180" t="s">
        <v>768</v>
      </c>
      <c r="P28" s="22" t="s">
        <v>769</v>
      </c>
      <c r="Q28" s="129" t="s">
        <v>139</v>
      </c>
      <c r="R28" s="22" t="s">
        <v>483</v>
      </c>
      <c r="S28" s="81">
        <v>41835</v>
      </c>
      <c r="T28" s="198" t="s">
        <v>764</v>
      </c>
      <c r="U28" s="22" t="s">
        <v>490</v>
      </c>
      <c r="V28" s="22" t="s">
        <v>493</v>
      </c>
      <c r="W28" s="98" t="s">
        <v>485</v>
      </c>
      <c r="X28" s="98"/>
      <c r="Y28" s="191">
        <v>23</v>
      </c>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row>
    <row r="29" spans="1:241" s="21" customFormat="1" ht="132" customHeight="1">
      <c r="A29" s="191">
        <v>24</v>
      </c>
      <c r="B29" s="183" t="s">
        <v>104</v>
      </c>
      <c r="C29" s="90">
        <v>33</v>
      </c>
      <c r="D29" s="64" t="s">
        <v>170</v>
      </c>
      <c r="E29" s="22" t="s">
        <v>171</v>
      </c>
      <c r="F29" s="22" t="s">
        <v>76</v>
      </c>
      <c r="G29" s="22" t="s">
        <v>165</v>
      </c>
      <c r="H29" s="86">
        <v>2903131951</v>
      </c>
      <c r="I29" s="86">
        <v>2903131951</v>
      </c>
      <c r="J29" s="85">
        <f t="shared" si="2"/>
        <v>0</v>
      </c>
      <c r="K29" s="92">
        <v>180</v>
      </c>
      <c r="L29" s="366">
        <v>41942</v>
      </c>
      <c r="M29" s="188">
        <v>41984</v>
      </c>
      <c r="N29" s="188">
        <v>42165</v>
      </c>
      <c r="O29" s="180" t="s">
        <v>770</v>
      </c>
      <c r="P29" s="84" t="s">
        <v>669</v>
      </c>
      <c r="Q29" s="84" t="s">
        <v>579</v>
      </c>
      <c r="R29" s="183" t="s">
        <v>486</v>
      </c>
      <c r="S29" s="81">
        <v>41796</v>
      </c>
      <c r="T29" s="22" t="s">
        <v>713</v>
      </c>
      <c r="U29" s="22" t="s">
        <v>490</v>
      </c>
      <c r="V29" s="22" t="s">
        <v>484</v>
      </c>
      <c r="W29" s="22" t="s">
        <v>496</v>
      </c>
      <c r="X29" s="22"/>
      <c r="Y29" s="191">
        <v>24</v>
      </c>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row>
    <row r="30" spans="1:241" s="21" customFormat="1" ht="112.5" customHeight="1">
      <c r="A30" s="191">
        <v>25</v>
      </c>
      <c r="B30" s="183" t="s">
        <v>110</v>
      </c>
      <c r="C30" s="82" t="s">
        <v>162</v>
      </c>
      <c r="D30" s="83" t="s">
        <v>48</v>
      </c>
      <c r="E30" s="83" t="s">
        <v>90</v>
      </c>
      <c r="F30" s="22" t="s">
        <v>101</v>
      </c>
      <c r="G30" s="84" t="s">
        <v>20</v>
      </c>
      <c r="H30" s="85">
        <v>31000000</v>
      </c>
      <c r="I30" s="182">
        <v>30380000</v>
      </c>
      <c r="J30" s="85">
        <f t="shared" si="2"/>
        <v>620000</v>
      </c>
      <c r="K30" s="87">
        <v>5</v>
      </c>
      <c r="L30" s="88">
        <v>41936</v>
      </c>
      <c r="M30" s="79">
        <v>41950</v>
      </c>
      <c r="N30" s="79">
        <v>41967</v>
      </c>
      <c r="O30" s="180" t="s">
        <v>767</v>
      </c>
      <c r="P30" s="103" t="s">
        <v>766</v>
      </c>
      <c r="Q30" s="89" t="s">
        <v>984</v>
      </c>
      <c r="R30" s="183" t="s">
        <v>765</v>
      </c>
      <c r="S30" s="81">
        <v>41702</v>
      </c>
      <c r="T30" s="22" t="s">
        <v>708</v>
      </c>
      <c r="U30" s="22" t="s">
        <v>490</v>
      </c>
      <c r="V30" s="22" t="s">
        <v>484</v>
      </c>
      <c r="W30" s="98" t="s">
        <v>485</v>
      </c>
      <c r="X30" s="98"/>
      <c r="Y30" s="191">
        <v>25</v>
      </c>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row>
    <row r="31" spans="1:241" s="21" customFormat="1" ht="168" customHeight="1">
      <c r="A31" s="191">
        <v>26</v>
      </c>
      <c r="B31" s="183" t="s">
        <v>111</v>
      </c>
      <c r="C31" s="82" t="s">
        <v>81</v>
      </c>
      <c r="D31" s="83" t="s">
        <v>44</v>
      </c>
      <c r="E31" s="84" t="s">
        <v>99</v>
      </c>
      <c r="F31" s="22" t="s">
        <v>69</v>
      </c>
      <c r="G31" s="84" t="s">
        <v>20</v>
      </c>
      <c r="H31" s="117">
        <v>25000000</v>
      </c>
      <c r="I31" s="199">
        <v>13461800</v>
      </c>
      <c r="J31" s="85">
        <f t="shared" si="2"/>
        <v>11538200</v>
      </c>
      <c r="K31" s="118">
        <v>12</v>
      </c>
      <c r="L31" s="366">
        <v>41912</v>
      </c>
      <c r="M31" s="188">
        <v>41928</v>
      </c>
      <c r="N31" s="188">
        <v>42292</v>
      </c>
      <c r="O31" s="26" t="s">
        <v>478</v>
      </c>
      <c r="P31" s="91" t="s">
        <v>700</v>
      </c>
      <c r="Q31" s="91" t="s">
        <v>16</v>
      </c>
      <c r="R31" s="183" t="s">
        <v>483</v>
      </c>
      <c r="S31" s="81">
        <v>41805</v>
      </c>
      <c r="T31" s="22" t="s">
        <v>701</v>
      </c>
      <c r="U31" s="22" t="s">
        <v>490</v>
      </c>
      <c r="V31" s="22" t="s">
        <v>522</v>
      </c>
      <c r="W31" s="98" t="s">
        <v>538</v>
      </c>
      <c r="X31" s="98"/>
      <c r="Y31" s="191">
        <v>26</v>
      </c>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row>
    <row r="32" spans="1:241" s="21" customFormat="1" ht="214.5" customHeight="1">
      <c r="A32" s="191">
        <v>27</v>
      </c>
      <c r="B32" s="183" t="s">
        <v>104</v>
      </c>
      <c r="C32" s="90">
        <v>33</v>
      </c>
      <c r="D32" s="64" t="s">
        <v>170</v>
      </c>
      <c r="E32" s="95" t="s">
        <v>171</v>
      </c>
      <c r="F32" s="22" t="s">
        <v>34</v>
      </c>
      <c r="G32" s="84" t="s">
        <v>141</v>
      </c>
      <c r="H32" s="86">
        <v>139756800</v>
      </c>
      <c r="I32" s="86">
        <v>139756800</v>
      </c>
      <c r="J32" s="85">
        <f aca="true" t="shared" si="3" ref="J32:J37">H32-I32</f>
        <v>0</v>
      </c>
      <c r="K32" s="96">
        <v>90</v>
      </c>
      <c r="L32" s="88">
        <v>41912</v>
      </c>
      <c r="M32" s="81">
        <v>41927</v>
      </c>
      <c r="N32" s="81">
        <v>42018</v>
      </c>
      <c r="O32" s="97" t="s">
        <v>178</v>
      </c>
      <c r="P32" s="84" t="s">
        <v>611</v>
      </c>
      <c r="Q32" s="84" t="s">
        <v>605</v>
      </c>
      <c r="R32" s="183" t="s">
        <v>486</v>
      </c>
      <c r="S32" s="81">
        <v>41660</v>
      </c>
      <c r="T32" s="22" t="s">
        <v>965</v>
      </c>
      <c r="U32" s="22" t="s">
        <v>490</v>
      </c>
      <c r="V32" s="22" t="s">
        <v>484</v>
      </c>
      <c r="W32" s="98" t="s">
        <v>376</v>
      </c>
      <c r="X32" s="98"/>
      <c r="Y32" s="191">
        <v>27</v>
      </c>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row>
    <row r="33" spans="1:241" s="21" customFormat="1" ht="92.25" customHeight="1">
      <c r="A33" s="191">
        <v>28</v>
      </c>
      <c r="B33" s="183" t="s">
        <v>168</v>
      </c>
      <c r="C33" s="90">
        <v>31202</v>
      </c>
      <c r="D33" s="64" t="s">
        <v>48</v>
      </c>
      <c r="E33" s="22" t="s">
        <v>49</v>
      </c>
      <c r="F33" s="22" t="s">
        <v>69</v>
      </c>
      <c r="G33" s="91" t="s">
        <v>136</v>
      </c>
      <c r="H33" s="182">
        <v>6848499</v>
      </c>
      <c r="I33" s="182">
        <v>4286000</v>
      </c>
      <c r="J33" s="85">
        <f t="shared" si="3"/>
        <v>2562499</v>
      </c>
      <c r="K33" s="92">
        <v>10</v>
      </c>
      <c r="L33" s="88">
        <v>41906</v>
      </c>
      <c r="M33" s="88">
        <v>41915</v>
      </c>
      <c r="N33" s="88">
        <v>41932</v>
      </c>
      <c r="O33" s="180" t="s">
        <v>565</v>
      </c>
      <c r="P33" s="93" t="s">
        <v>564</v>
      </c>
      <c r="Q33" s="94" t="s">
        <v>672</v>
      </c>
      <c r="R33" s="22" t="s">
        <v>566</v>
      </c>
      <c r="S33" s="81">
        <v>41835</v>
      </c>
      <c r="T33" s="22" t="s">
        <v>695</v>
      </c>
      <c r="U33" s="22" t="s">
        <v>490</v>
      </c>
      <c r="V33" s="22" t="s">
        <v>489</v>
      </c>
      <c r="W33" s="98" t="s">
        <v>376</v>
      </c>
      <c r="X33" s="98"/>
      <c r="Y33" s="191">
        <v>28</v>
      </c>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row>
    <row r="34" spans="1:241" s="21" customFormat="1" ht="242.25" customHeight="1">
      <c r="A34" s="191">
        <v>29</v>
      </c>
      <c r="B34" s="183" t="s">
        <v>104</v>
      </c>
      <c r="C34" s="90">
        <v>33</v>
      </c>
      <c r="D34" s="64" t="s">
        <v>170</v>
      </c>
      <c r="E34" s="22" t="s">
        <v>171</v>
      </c>
      <c r="F34" s="22" t="s">
        <v>72</v>
      </c>
      <c r="G34" s="22" t="s">
        <v>20</v>
      </c>
      <c r="H34" s="85">
        <f>679963612</f>
        <v>679963612</v>
      </c>
      <c r="I34" s="85">
        <f>679963612</f>
        <v>679963612</v>
      </c>
      <c r="J34" s="85">
        <f t="shared" si="3"/>
        <v>0</v>
      </c>
      <c r="K34" s="92">
        <v>45</v>
      </c>
      <c r="L34" s="366">
        <v>41912</v>
      </c>
      <c r="M34" s="188">
        <v>41919</v>
      </c>
      <c r="N34" s="188">
        <v>41985</v>
      </c>
      <c r="O34" s="119" t="s">
        <v>697</v>
      </c>
      <c r="P34" s="91" t="s">
        <v>728</v>
      </c>
      <c r="Q34" s="84" t="s">
        <v>107</v>
      </c>
      <c r="R34" s="183" t="s">
        <v>486</v>
      </c>
      <c r="S34" s="81">
        <v>41774</v>
      </c>
      <c r="T34" s="22" t="s">
        <v>966</v>
      </c>
      <c r="U34" s="22" t="s">
        <v>490</v>
      </c>
      <c r="V34" s="22" t="s">
        <v>511</v>
      </c>
      <c r="W34" s="98" t="s">
        <v>635</v>
      </c>
      <c r="X34" s="98"/>
      <c r="Y34" s="191">
        <v>29</v>
      </c>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row>
    <row r="35" spans="1:241" s="21" customFormat="1" ht="83.25" customHeight="1">
      <c r="A35" s="191">
        <v>30</v>
      </c>
      <c r="B35" s="183" t="s">
        <v>104</v>
      </c>
      <c r="C35" s="82" t="s">
        <v>81</v>
      </c>
      <c r="D35" s="83" t="s">
        <v>44</v>
      </c>
      <c r="E35" s="84" t="s">
        <v>82</v>
      </c>
      <c r="F35" s="22" t="s">
        <v>72</v>
      </c>
      <c r="G35" s="84" t="s">
        <v>57</v>
      </c>
      <c r="H35" s="117">
        <v>115060000</v>
      </c>
      <c r="I35" s="117">
        <v>115060000</v>
      </c>
      <c r="J35" s="85">
        <f t="shared" si="3"/>
        <v>0</v>
      </c>
      <c r="K35" s="100">
        <v>90</v>
      </c>
      <c r="L35" s="61">
        <v>41911</v>
      </c>
      <c r="M35" s="81">
        <v>41919</v>
      </c>
      <c r="N35" s="81">
        <v>42010</v>
      </c>
      <c r="O35" s="97" t="s">
        <v>196</v>
      </c>
      <c r="P35" s="83" t="s">
        <v>197</v>
      </c>
      <c r="Q35" s="22" t="s">
        <v>140</v>
      </c>
      <c r="R35" s="183" t="s">
        <v>486</v>
      </c>
      <c r="S35" s="81">
        <v>41785</v>
      </c>
      <c r="T35" s="200" t="s">
        <v>699</v>
      </c>
      <c r="U35" s="22" t="s">
        <v>490</v>
      </c>
      <c r="V35" s="119" t="s">
        <v>487</v>
      </c>
      <c r="W35" s="98" t="s">
        <v>496</v>
      </c>
      <c r="X35" s="98"/>
      <c r="Y35" s="191">
        <v>30</v>
      </c>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row>
    <row r="36" spans="1:241" s="21" customFormat="1" ht="124.5" customHeight="1">
      <c r="A36" s="191">
        <v>31</v>
      </c>
      <c r="B36" s="183" t="s">
        <v>104</v>
      </c>
      <c r="C36" s="105">
        <v>31202</v>
      </c>
      <c r="D36" s="84" t="s">
        <v>48</v>
      </c>
      <c r="E36" s="106" t="s">
        <v>122</v>
      </c>
      <c r="F36" s="22" t="s">
        <v>67</v>
      </c>
      <c r="G36" s="22" t="s">
        <v>122</v>
      </c>
      <c r="H36" s="86">
        <v>96000000</v>
      </c>
      <c r="I36" s="86">
        <v>96000000</v>
      </c>
      <c r="J36" s="85">
        <f t="shared" si="3"/>
        <v>0</v>
      </c>
      <c r="K36" s="100">
        <v>240</v>
      </c>
      <c r="L36" s="88">
        <v>41908</v>
      </c>
      <c r="M36" s="81">
        <v>41963</v>
      </c>
      <c r="N36" s="81">
        <v>42204</v>
      </c>
      <c r="O36" s="26" t="s">
        <v>567</v>
      </c>
      <c r="P36" s="22" t="s">
        <v>667</v>
      </c>
      <c r="Q36" s="84" t="s">
        <v>642</v>
      </c>
      <c r="R36" s="183" t="s">
        <v>486</v>
      </c>
      <c r="S36" s="81">
        <v>41787</v>
      </c>
      <c r="T36" s="22" t="s">
        <v>696</v>
      </c>
      <c r="U36" s="22" t="s">
        <v>490</v>
      </c>
      <c r="V36" s="22" t="s">
        <v>521</v>
      </c>
      <c r="W36" s="98" t="s">
        <v>485</v>
      </c>
      <c r="X36" s="98"/>
      <c r="Y36" s="191">
        <v>31</v>
      </c>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row>
    <row r="37" spans="1:241" s="21" customFormat="1" ht="123" customHeight="1">
      <c r="A37" s="191">
        <v>32</v>
      </c>
      <c r="B37" s="183" t="s">
        <v>111</v>
      </c>
      <c r="C37" s="82" t="s">
        <v>81</v>
      </c>
      <c r="D37" s="83" t="s">
        <v>44</v>
      </c>
      <c r="E37" s="84" t="s">
        <v>82</v>
      </c>
      <c r="F37" s="22" t="s">
        <v>72</v>
      </c>
      <c r="G37" s="84" t="s">
        <v>57</v>
      </c>
      <c r="H37" s="125">
        <v>239318500</v>
      </c>
      <c r="I37" s="125">
        <v>239318500</v>
      </c>
      <c r="J37" s="85">
        <f t="shared" si="3"/>
        <v>0</v>
      </c>
      <c r="K37" s="100">
        <v>300</v>
      </c>
      <c r="L37" s="88">
        <v>41879</v>
      </c>
      <c r="M37" s="81">
        <v>41900</v>
      </c>
      <c r="N37" s="81">
        <v>42202</v>
      </c>
      <c r="O37" s="128" t="s">
        <v>183</v>
      </c>
      <c r="P37" s="83" t="s">
        <v>964</v>
      </c>
      <c r="Q37" s="22" t="s">
        <v>621</v>
      </c>
      <c r="R37" s="22" t="s">
        <v>483</v>
      </c>
      <c r="S37" s="81">
        <v>41740</v>
      </c>
      <c r="T37" s="22" t="s">
        <v>963</v>
      </c>
      <c r="U37" s="22" t="s">
        <v>490</v>
      </c>
      <c r="V37" s="22" t="s">
        <v>484</v>
      </c>
      <c r="W37" s="98" t="s">
        <v>485</v>
      </c>
      <c r="X37" s="98"/>
      <c r="Y37" s="191">
        <v>32</v>
      </c>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68"/>
      <c r="GE37" s="68"/>
      <c r="GF37" s="68"/>
      <c r="GG37" s="68"/>
      <c r="GH37" s="68"/>
      <c r="GI37" s="68"/>
      <c r="GJ37" s="68"/>
      <c r="GK37" s="68"/>
      <c r="GL37" s="68"/>
      <c r="GM37" s="68"/>
      <c r="GN37" s="68"/>
      <c r="GO37" s="68"/>
      <c r="GP37" s="68"/>
      <c r="GQ37" s="68"/>
      <c r="GR37" s="68"/>
      <c r="GS37" s="68"/>
      <c r="GT37" s="68"/>
      <c r="GU37" s="68"/>
      <c r="GV37" s="68"/>
      <c r="GW37" s="68"/>
      <c r="GX37" s="68"/>
      <c r="GY37" s="68"/>
      <c r="GZ37" s="68"/>
      <c r="HA37" s="68"/>
      <c r="HB37" s="68"/>
      <c r="HC37" s="68"/>
      <c r="HD37" s="68"/>
      <c r="HE37" s="68"/>
      <c r="HF37" s="68"/>
      <c r="HG37" s="68"/>
      <c r="HH37" s="68"/>
      <c r="HI37" s="68"/>
      <c r="HJ37" s="68"/>
      <c r="HK37" s="68"/>
      <c r="HL37" s="68"/>
      <c r="HM37" s="68"/>
      <c r="HN37" s="68"/>
      <c r="HO37" s="68"/>
      <c r="HP37" s="68"/>
      <c r="HQ37" s="68"/>
      <c r="HR37" s="68"/>
      <c r="HS37" s="68"/>
      <c r="HT37" s="68"/>
      <c r="HU37" s="68"/>
      <c r="HV37" s="68"/>
      <c r="HW37" s="68"/>
      <c r="HX37" s="68"/>
      <c r="HY37" s="68"/>
      <c r="HZ37" s="68"/>
      <c r="IA37" s="68"/>
      <c r="IB37" s="68"/>
      <c r="IC37" s="68"/>
      <c r="ID37" s="68"/>
      <c r="IE37" s="68"/>
      <c r="IF37" s="68"/>
      <c r="IG37" s="68"/>
    </row>
    <row r="38" spans="1:241" s="21" customFormat="1" ht="142.5" customHeight="1">
      <c r="A38" s="191">
        <v>33</v>
      </c>
      <c r="B38" s="183" t="s">
        <v>104</v>
      </c>
      <c r="C38" s="82" t="s">
        <v>81</v>
      </c>
      <c r="D38" s="83" t="s">
        <v>44</v>
      </c>
      <c r="E38" s="84" t="s">
        <v>82</v>
      </c>
      <c r="F38" s="22" t="s">
        <v>72</v>
      </c>
      <c r="G38" s="84" t="s">
        <v>20</v>
      </c>
      <c r="H38" s="86">
        <v>79644800</v>
      </c>
      <c r="I38" s="86">
        <v>75872500</v>
      </c>
      <c r="J38" s="85">
        <f aca="true" t="shared" si="4" ref="J38:J69">H38-I38</f>
        <v>3772300</v>
      </c>
      <c r="K38" s="92">
        <v>30</v>
      </c>
      <c r="L38" s="88">
        <v>41806</v>
      </c>
      <c r="M38" s="88">
        <v>41814</v>
      </c>
      <c r="N38" s="88">
        <v>41843</v>
      </c>
      <c r="O38" s="180" t="s">
        <v>233</v>
      </c>
      <c r="P38" s="130" t="s">
        <v>253</v>
      </c>
      <c r="Q38" s="84" t="s">
        <v>30</v>
      </c>
      <c r="R38" s="183" t="s">
        <v>486</v>
      </c>
      <c r="S38" s="81">
        <v>41698</v>
      </c>
      <c r="T38" s="22" t="s">
        <v>544</v>
      </c>
      <c r="U38" s="22" t="s">
        <v>490</v>
      </c>
      <c r="V38" s="22" t="s">
        <v>484</v>
      </c>
      <c r="W38" s="98" t="s">
        <v>491</v>
      </c>
      <c r="X38" s="98"/>
      <c r="Y38" s="191">
        <v>33</v>
      </c>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68"/>
      <c r="FH38" s="68"/>
      <c r="FI38" s="68"/>
      <c r="FJ38" s="68"/>
      <c r="FK38" s="68"/>
      <c r="FL38" s="68"/>
      <c r="FM38" s="68"/>
      <c r="FN38" s="68"/>
      <c r="FO38" s="68"/>
      <c r="FP38" s="68"/>
      <c r="FQ38" s="68"/>
      <c r="FR38" s="68"/>
      <c r="FS38" s="68"/>
      <c r="FT38" s="68"/>
      <c r="FU38" s="68"/>
      <c r="FV38" s="68"/>
      <c r="FW38" s="68"/>
      <c r="FX38" s="68"/>
      <c r="FY38" s="68"/>
      <c r="FZ38" s="68"/>
      <c r="GA38" s="68"/>
      <c r="GB38" s="68"/>
      <c r="GC38" s="68"/>
      <c r="GD38" s="68"/>
      <c r="GE38" s="68"/>
      <c r="GF38" s="68"/>
      <c r="GG38" s="68"/>
      <c r="GH38" s="68"/>
      <c r="GI38" s="68"/>
      <c r="GJ38" s="68"/>
      <c r="GK38" s="68"/>
      <c r="GL38" s="68"/>
      <c r="GM38" s="68"/>
      <c r="GN38" s="68"/>
      <c r="GO38" s="68"/>
      <c r="GP38" s="68"/>
      <c r="GQ38" s="68"/>
      <c r="GR38" s="68"/>
      <c r="GS38" s="68"/>
      <c r="GT38" s="68"/>
      <c r="GU38" s="68"/>
      <c r="GV38" s="68"/>
      <c r="GW38" s="68"/>
      <c r="GX38" s="68"/>
      <c r="GY38" s="68"/>
      <c r="GZ38" s="68"/>
      <c r="HA38" s="68"/>
      <c r="HB38" s="68"/>
      <c r="HC38" s="68"/>
      <c r="HD38" s="68"/>
      <c r="HE38" s="68"/>
      <c r="HF38" s="68"/>
      <c r="HG38" s="68"/>
      <c r="HH38" s="68"/>
      <c r="HI38" s="68"/>
      <c r="HJ38" s="68"/>
      <c r="HK38" s="68"/>
      <c r="HL38" s="68"/>
      <c r="HM38" s="68"/>
      <c r="HN38" s="68"/>
      <c r="HO38" s="68"/>
      <c r="HP38" s="68"/>
      <c r="HQ38" s="68"/>
      <c r="HR38" s="68"/>
      <c r="HS38" s="68"/>
      <c r="HT38" s="68"/>
      <c r="HU38" s="68"/>
      <c r="HV38" s="68"/>
      <c r="HW38" s="68"/>
      <c r="HX38" s="68"/>
      <c r="HY38" s="68"/>
      <c r="HZ38" s="68"/>
      <c r="IA38" s="68"/>
      <c r="IB38" s="68"/>
      <c r="IC38" s="68"/>
      <c r="ID38" s="68"/>
      <c r="IE38" s="68"/>
      <c r="IF38" s="68"/>
      <c r="IG38" s="68"/>
    </row>
    <row r="39" spans="1:241" s="21" customFormat="1" ht="96.75" customHeight="1">
      <c r="A39" s="191">
        <v>34</v>
      </c>
      <c r="B39" s="183" t="s">
        <v>104</v>
      </c>
      <c r="C39" s="82" t="s">
        <v>81</v>
      </c>
      <c r="D39" s="83" t="s">
        <v>44</v>
      </c>
      <c r="E39" s="84" t="s">
        <v>83</v>
      </c>
      <c r="F39" s="22" t="s">
        <v>72</v>
      </c>
      <c r="G39" s="84" t="s">
        <v>57</v>
      </c>
      <c r="H39" s="86">
        <v>140000000</v>
      </c>
      <c r="I39" s="86">
        <v>140000000</v>
      </c>
      <c r="J39" s="85">
        <f t="shared" si="4"/>
        <v>0</v>
      </c>
      <c r="K39" s="100">
        <v>365</v>
      </c>
      <c r="L39" s="88">
        <v>41849</v>
      </c>
      <c r="M39" s="88">
        <v>41850</v>
      </c>
      <c r="N39" s="88">
        <v>42214</v>
      </c>
      <c r="O39" s="97" t="s">
        <v>562</v>
      </c>
      <c r="P39" s="84" t="s">
        <v>182</v>
      </c>
      <c r="Q39" s="84" t="s">
        <v>31</v>
      </c>
      <c r="R39" s="183" t="s">
        <v>486</v>
      </c>
      <c r="S39" s="81">
        <v>41761</v>
      </c>
      <c r="T39" s="22" t="s">
        <v>600</v>
      </c>
      <c r="U39" s="22" t="s">
        <v>490</v>
      </c>
      <c r="V39" s="22" t="s">
        <v>489</v>
      </c>
      <c r="W39" s="98" t="s">
        <v>485</v>
      </c>
      <c r="X39" s="98"/>
      <c r="Y39" s="191">
        <v>34</v>
      </c>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8"/>
      <c r="FE39" s="68"/>
      <c r="FF39" s="68"/>
      <c r="FG39" s="68"/>
      <c r="FH39" s="68"/>
      <c r="FI39" s="68"/>
      <c r="FJ39" s="68"/>
      <c r="FK39" s="68"/>
      <c r="FL39" s="68"/>
      <c r="FM39" s="68"/>
      <c r="FN39" s="68"/>
      <c r="FO39" s="68"/>
      <c r="FP39" s="68"/>
      <c r="FQ39" s="68"/>
      <c r="FR39" s="68"/>
      <c r="FS39" s="68"/>
      <c r="FT39" s="68"/>
      <c r="FU39" s="68"/>
      <c r="FV39" s="68"/>
      <c r="FW39" s="68"/>
      <c r="FX39" s="68"/>
      <c r="FY39" s="68"/>
      <c r="FZ39" s="68"/>
      <c r="GA39" s="68"/>
      <c r="GB39" s="68"/>
      <c r="GC39" s="68"/>
      <c r="GD39" s="68"/>
      <c r="GE39" s="68"/>
      <c r="GF39" s="68"/>
      <c r="GG39" s="68"/>
      <c r="GH39" s="68"/>
      <c r="GI39" s="68"/>
      <c r="GJ39" s="68"/>
      <c r="GK39" s="68"/>
      <c r="GL39" s="68"/>
      <c r="GM39" s="68"/>
      <c r="GN39" s="68"/>
      <c r="GO39" s="68"/>
      <c r="GP39" s="68"/>
      <c r="GQ39" s="68"/>
      <c r="GR39" s="68"/>
      <c r="GS39" s="68"/>
      <c r="GT39" s="68"/>
      <c r="GU39" s="68"/>
      <c r="GV39" s="68"/>
      <c r="GW39" s="68"/>
      <c r="GX39" s="68"/>
      <c r="GY39" s="68"/>
      <c r="GZ39" s="68"/>
      <c r="HA39" s="68"/>
      <c r="HB39" s="68"/>
      <c r="HC39" s="68"/>
      <c r="HD39" s="68"/>
      <c r="HE39" s="68"/>
      <c r="HF39" s="68"/>
      <c r="HG39" s="68"/>
      <c r="HH39" s="68"/>
      <c r="HI39" s="68"/>
      <c r="HJ39" s="68"/>
      <c r="HK39" s="68"/>
      <c r="HL39" s="68"/>
      <c r="HM39" s="68"/>
      <c r="HN39" s="68"/>
      <c r="HO39" s="68"/>
      <c r="HP39" s="68"/>
      <c r="HQ39" s="68"/>
      <c r="HR39" s="68"/>
      <c r="HS39" s="68"/>
      <c r="HT39" s="68"/>
      <c r="HU39" s="68"/>
      <c r="HV39" s="68"/>
      <c r="HW39" s="68"/>
      <c r="HX39" s="68"/>
      <c r="HY39" s="68"/>
      <c r="HZ39" s="68"/>
      <c r="IA39" s="68"/>
      <c r="IB39" s="68"/>
      <c r="IC39" s="68"/>
      <c r="ID39" s="68"/>
      <c r="IE39" s="68"/>
      <c r="IF39" s="68"/>
      <c r="IG39" s="68"/>
    </row>
    <row r="40" spans="1:241" s="21" customFormat="1" ht="114.75" customHeight="1">
      <c r="A40" s="191">
        <v>35</v>
      </c>
      <c r="B40" s="183" t="s">
        <v>104</v>
      </c>
      <c r="C40" s="82" t="s">
        <v>81</v>
      </c>
      <c r="D40" s="83" t="s">
        <v>44</v>
      </c>
      <c r="E40" s="84" t="s">
        <v>83</v>
      </c>
      <c r="F40" s="22" t="s">
        <v>69</v>
      </c>
      <c r="G40" s="84" t="s">
        <v>112</v>
      </c>
      <c r="H40" s="86">
        <v>12106238</v>
      </c>
      <c r="I40" s="182">
        <v>12052214</v>
      </c>
      <c r="J40" s="85">
        <f t="shared" si="4"/>
        <v>54024</v>
      </c>
      <c r="K40" s="100">
        <v>300</v>
      </c>
      <c r="L40" s="88">
        <v>41733</v>
      </c>
      <c r="M40" s="88">
        <v>41738</v>
      </c>
      <c r="N40" s="88">
        <v>42043</v>
      </c>
      <c r="O40" s="180" t="s">
        <v>218</v>
      </c>
      <c r="P40" s="84" t="s">
        <v>181</v>
      </c>
      <c r="Q40" s="84" t="s">
        <v>32</v>
      </c>
      <c r="R40" s="183" t="s">
        <v>486</v>
      </c>
      <c r="S40" s="81">
        <v>41635</v>
      </c>
      <c r="T40" s="22" t="s">
        <v>859</v>
      </c>
      <c r="U40" s="22" t="s">
        <v>490</v>
      </c>
      <c r="V40" s="22" t="s">
        <v>493</v>
      </c>
      <c r="W40" s="98" t="s">
        <v>496</v>
      </c>
      <c r="X40" s="98"/>
      <c r="Y40" s="191">
        <v>35</v>
      </c>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c r="FC40" s="68"/>
      <c r="FD40" s="68"/>
      <c r="FE40" s="68"/>
      <c r="FF40" s="68"/>
      <c r="FG40" s="68"/>
      <c r="FH40" s="68"/>
      <c r="FI40" s="68"/>
      <c r="FJ40" s="68"/>
      <c r="FK40" s="68"/>
      <c r="FL40" s="68"/>
      <c r="FM40" s="68"/>
      <c r="FN40" s="68"/>
      <c r="FO40" s="68"/>
      <c r="FP40" s="68"/>
      <c r="FQ40" s="68"/>
      <c r="FR40" s="68"/>
      <c r="FS40" s="68"/>
      <c r="FT40" s="68"/>
      <c r="FU40" s="68"/>
      <c r="FV40" s="68"/>
      <c r="FW40" s="68"/>
      <c r="FX40" s="68"/>
      <c r="FY40" s="68"/>
      <c r="FZ40" s="68"/>
      <c r="GA40" s="68"/>
      <c r="GB40" s="68"/>
      <c r="GC40" s="68"/>
      <c r="GD40" s="68"/>
      <c r="GE40" s="68"/>
      <c r="GF40" s="68"/>
      <c r="GG40" s="68"/>
      <c r="GH40" s="68"/>
      <c r="GI40" s="68"/>
      <c r="GJ40" s="68"/>
      <c r="GK40" s="68"/>
      <c r="GL40" s="68"/>
      <c r="GM40" s="68"/>
      <c r="GN40" s="68"/>
      <c r="GO40" s="68"/>
      <c r="GP40" s="68"/>
      <c r="GQ40" s="68"/>
      <c r="GR40" s="68"/>
      <c r="GS40" s="68"/>
      <c r="GT40" s="68"/>
      <c r="GU40" s="68"/>
      <c r="GV40" s="68"/>
      <c r="GW40" s="68"/>
      <c r="GX40" s="68"/>
      <c r="GY40" s="68"/>
      <c r="GZ40" s="68"/>
      <c r="HA40" s="68"/>
      <c r="HB40" s="68"/>
      <c r="HC40" s="68"/>
      <c r="HD40" s="68"/>
      <c r="HE40" s="68"/>
      <c r="HF40" s="68"/>
      <c r="HG40" s="68"/>
      <c r="HH40" s="68"/>
      <c r="HI40" s="68"/>
      <c r="HJ40" s="68"/>
      <c r="HK40" s="68"/>
      <c r="HL40" s="68"/>
      <c r="HM40" s="68"/>
      <c r="HN40" s="68"/>
      <c r="HO40" s="68"/>
      <c r="HP40" s="68"/>
      <c r="HQ40" s="68"/>
      <c r="HR40" s="68"/>
      <c r="HS40" s="68"/>
      <c r="HT40" s="68"/>
      <c r="HU40" s="68"/>
      <c r="HV40" s="68"/>
      <c r="HW40" s="68"/>
      <c r="HX40" s="68"/>
      <c r="HY40" s="68"/>
      <c r="HZ40" s="68"/>
      <c r="IA40" s="68"/>
      <c r="IB40" s="68"/>
      <c r="IC40" s="68"/>
      <c r="ID40" s="68"/>
      <c r="IE40" s="68"/>
      <c r="IF40" s="68"/>
      <c r="IG40" s="68"/>
    </row>
    <row r="41" spans="1:241" s="21" customFormat="1" ht="76.5" customHeight="1">
      <c r="A41" s="191">
        <v>36</v>
      </c>
      <c r="B41" s="183" t="s">
        <v>104</v>
      </c>
      <c r="C41" s="82" t="s">
        <v>81</v>
      </c>
      <c r="D41" s="83" t="s">
        <v>44</v>
      </c>
      <c r="E41" s="84" t="s">
        <v>119</v>
      </c>
      <c r="F41" s="22" t="s">
        <v>69</v>
      </c>
      <c r="G41" s="22" t="s">
        <v>112</v>
      </c>
      <c r="H41" s="86">
        <v>4183466</v>
      </c>
      <c r="I41" s="86">
        <v>3200000</v>
      </c>
      <c r="J41" s="85">
        <f t="shared" si="4"/>
        <v>983466</v>
      </c>
      <c r="K41" s="100">
        <v>30</v>
      </c>
      <c r="L41" s="88">
        <v>41870</v>
      </c>
      <c r="M41" s="81">
        <v>41877</v>
      </c>
      <c r="N41" s="81">
        <v>41907</v>
      </c>
      <c r="O41" s="26" t="s">
        <v>606</v>
      </c>
      <c r="P41" s="84" t="s">
        <v>248</v>
      </c>
      <c r="Q41" s="84" t="s">
        <v>115</v>
      </c>
      <c r="R41" s="183" t="s">
        <v>486</v>
      </c>
      <c r="S41" s="81">
        <v>41687</v>
      </c>
      <c r="T41" s="22" t="s">
        <v>612</v>
      </c>
      <c r="U41" s="22" t="s">
        <v>490</v>
      </c>
      <c r="V41" s="22" t="s">
        <v>521</v>
      </c>
      <c r="W41" s="98" t="s">
        <v>538</v>
      </c>
      <c r="X41" s="98" t="s">
        <v>858</v>
      </c>
      <c r="Y41" s="191">
        <v>36</v>
      </c>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c r="FC41" s="68"/>
      <c r="FD41" s="68"/>
      <c r="FE41" s="68"/>
      <c r="FF41" s="68"/>
      <c r="FG41" s="68"/>
      <c r="FH41" s="68"/>
      <c r="FI41" s="68"/>
      <c r="FJ41" s="68"/>
      <c r="FK41" s="68"/>
      <c r="FL41" s="68"/>
      <c r="FM41" s="68"/>
      <c r="FN41" s="68"/>
      <c r="FO41" s="68"/>
      <c r="FP41" s="68"/>
      <c r="FQ41" s="68"/>
      <c r="FR41" s="68"/>
      <c r="FS41" s="68"/>
      <c r="FT41" s="68"/>
      <c r="FU41" s="68"/>
      <c r="FV41" s="68"/>
      <c r="FW41" s="68"/>
      <c r="FX41" s="68"/>
      <c r="FY41" s="68"/>
      <c r="FZ41" s="68"/>
      <c r="GA41" s="68"/>
      <c r="GB41" s="68"/>
      <c r="GC41" s="68"/>
      <c r="GD41" s="68"/>
      <c r="GE41" s="68"/>
      <c r="GF41" s="68"/>
      <c r="GG41" s="68"/>
      <c r="GH41" s="68"/>
      <c r="GI41" s="68"/>
      <c r="GJ41" s="68"/>
      <c r="GK41" s="68"/>
      <c r="GL41" s="68"/>
      <c r="GM41" s="68"/>
      <c r="GN41" s="68"/>
      <c r="GO41" s="68"/>
      <c r="GP41" s="68"/>
      <c r="GQ41" s="68"/>
      <c r="GR41" s="68"/>
      <c r="GS41" s="68"/>
      <c r="GT41" s="68"/>
      <c r="GU41" s="68"/>
      <c r="GV41" s="68"/>
      <c r="GW41" s="68"/>
      <c r="GX41" s="68"/>
      <c r="GY41" s="68"/>
      <c r="GZ41" s="68"/>
      <c r="HA41" s="68"/>
      <c r="HB41" s="68"/>
      <c r="HC41" s="68"/>
      <c r="HD41" s="68"/>
      <c r="HE41" s="68"/>
      <c r="HF41" s="68"/>
      <c r="HG41" s="68"/>
      <c r="HH41" s="68"/>
      <c r="HI41" s="68"/>
      <c r="HJ41" s="68"/>
      <c r="HK41" s="68"/>
      <c r="HL41" s="68"/>
      <c r="HM41" s="68"/>
      <c r="HN41" s="68"/>
      <c r="HO41" s="68"/>
      <c r="HP41" s="68"/>
      <c r="HQ41" s="68"/>
      <c r="HR41" s="68"/>
      <c r="HS41" s="68"/>
      <c r="HT41" s="68"/>
      <c r="HU41" s="68"/>
      <c r="HV41" s="68"/>
      <c r="HW41" s="68"/>
      <c r="HX41" s="68"/>
      <c r="HY41" s="68"/>
      <c r="HZ41" s="68"/>
      <c r="IA41" s="68"/>
      <c r="IB41" s="68"/>
      <c r="IC41" s="68"/>
      <c r="ID41" s="68"/>
      <c r="IE41" s="68"/>
      <c r="IF41" s="68"/>
      <c r="IG41" s="68"/>
    </row>
    <row r="42" spans="1:241" s="21" customFormat="1" ht="76.5" customHeight="1">
      <c r="A42" s="191">
        <v>36</v>
      </c>
      <c r="B42" s="183" t="s">
        <v>104</v>
      </c>
      <c r="C42" s="90">
        <v>31202</v>
      </c>
      <c r="D42" s="84" t="s">
        <v>48</v>
      </c>
      <c r="E42" s="84" t="s">
        <v>152</v>
      </c>
      <c r="F42" s="22" t="s">
        <v>69</v>
      </c>
      <c r="G42" s="22" t="s">
        <v>112</v>
      </c>
      <c r="H42" s="86">
        <v>1541814</v>
      </c>
      <c r="I42" s="86">
        <v>800000</v>
      </c>
      <c r="J42" s="85">
        <f t="shared" si="4"/>
        <v>741814</v>
      </c>
      <c r="K42" s="100">
        <v>120</v>
      </c>
      <c r="L42" s="88">
        <v>41866</v>
      </c>
      <c r="M42" s="88">
        <v>41871</v>
      </c>
      <c r="N42" s="88">
        <v>41993</v>
      </c>
      <c r="O42" s="26" t="s">
        <v>606</v>
      </c>
      <c r="P42" s="91" t="s">
        <v>249</v>
      </c>
      <c r="Q42" s="84" t="s">
        <v>116</v>
      </c>
      <c r="R42" s="183" t="s">
        <v>486</v>
      </c>
      <c r="S42" s="81">
        <v>41687</v>
      </c>
      <c r="T42" s="22" t="s">
        <v>613</v>
      </c>
      <c r="U42" s="22" t="s">
        <v>490</v>
      </c>
      <c r="V42" s="22" t="s">
        <v>521</v>
      </c>
      <c r="W42" s="98" t="s">
        <v>521</v>
      </c>
      <c r="X42" s="98" t="s">
        <v>858</v>
      </c>
      <c r="Y42" s="191">
        <v>36</v>
      </c>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c r="FA42" s="68"/>
      <c r="FB42" s="68"/>
      <c r="FC42" s="68"/>
      <c r="FD42" s="68"/>
      <c r="FE42" s="68"/>
      <c r="FF42" s="68"/>
      <c r="FG42" s="68"/>
      <c r="FH42" s="68"/>
      <c r="FI42" s="68"/>
      <c r="FJ42" s="68"/>
      <c r="FK42" s="68"/>
      <c r="FL42" s="68"/>
      <c r="FM42" s="68"/>
      <c r="FN42" s="68"/>
      <c r="FO42" s="68"/>
      <c r="FP42" s="68"/>
      <c r="FQ42" s="68"/>
      <c r="FR42" s="68"/>
      <c r="FS42" s="68"/>
      <c r="FT42" s="68"/>
      <c r="FU42" s="68"/>
      <c r="FV42" s="68"/>
      <c r="FW42" s="68"/>
      <c r="FX42" s="68"/>
      <c r="FY42" s="68"/>
      <c r="FZ42" s="68"/>
      <c r="GA42" s="68"/>
      <c r="GB42" s="68"/>
      <c r="GC42" s="68"/>
      <c r="GD42" s="68"/>
      <c r="GE42" s="68"/>
      <c r="GF42" s="68"/>
      <c r="GG42" s="68"/>
      <c r="GH42" s="68"/>
      <c r="GI42" s="68"/>
      <c r="GJ42" s="68"/>
      <c r="GK42" s="68"/>
      <c r="GL42" s="68"/>
      <c r="GM42" s="68"/>
      <c r="GN42" s="68"/>
      <c r="GO42" s="68"/>
      <c r="GP42" s="68"/>
      <c r="GQ42" s="68"/>
      <c r="GR42" s="68"/>
      <c r="GS42" s="68"/>
      <c r="GT42" s="68"/>
      <c r="GU42" s="68"/>
      <c r="GV42" s="68"/>
      <c r="GW42" s="68"/>
      <c r="GX42" s="68"/>
      <c r="GY42" s="68"/>
      <c r="GZ42" s="68"/>
      <c r="HA42" s="68"/>
      <c r="HB42" s="68"/>
      <c r="HC42" s="68"/>
      <c r="HD42" s="68"/>
      <c r="HE42" s="68"/>
      <c r="HF42" s="68"/>
      <c r="HG42" s="68"/>
      <c r="HH42" s="68"/>
      <c r="HI42" s="68"/>
      <c r="HJ42" s="68"/>
      <c r="HK42" s="68"/>
      <c r="HL42" s="68"/>
      <c r="HM42" s="68"/>
      <c r="HN42" s="68"/>
      <c r="HO42" s="68"/>
      <c r="HP42" s="68"/>
      <c r="HQ42" s="68"/>
      <c r="HR42" s="68"/>
      <c r="HS42" s="68"/>
      <c r="HT42" s="68"/>
      <c r="HU42" s="68"/>
      <c r="HV42" s="68"/>
      <c r="HW42" s="68"/>
      <c r="HX42" s="68"/>
      <c r="HY42" s="68"/>
      <c r="HZ42" s="68"/>
      <c r="IA42" s="68"/>
      <c r="IB42" s="68"/>
      <c r="IC42" s="68"/>
      <c r="ID42" s="68"/>
      <c r="IE42" s="68"/>
      <c r="IF42" s="68"/>
      <c r="IG42" s="68"/>
    </row>
    <row r="43" spans="1:241" s="21" customFormat="1" ht="130.5" customHeight="1">
      <c r="A43" s="191">
        <v>37</v>
      </c>
      <c r="B43" s="131" t="s">
        <v>17</v>
      </c>
      <c r="C43" s="132" t="s">
        <v>162</v>
      </c>
      <c r="D43" s="131" t="s">
        <v>48</v>
      </c>
      <c r="E43" s="131" t="s">
        <v>89</v>
      </c>
      <c r="F43" s="22" t="s">
        <v>101</v>
      </c>
      <c r="G43" s="84" t="s">
        <v>57</v>
      </c>
      <c r="H43" s="86">
        <v>60000000</v>
      </c>
      <c r="I43" s="86">
        <v>60000000</v>
      </c>
      <c r="J43" s="85">
        <f t="shared" si="4"/>
        <v>0</v>
      </c>
      <c r="K43" s="100">
        <v>240</v>
      </c>
      <c r="L43" s="133">
        <v>41817</v>
      </c>
      <c r="M43" s="133">
        <v>41821</v>
      </c>
      <c r="N43" s="133">
        <v>42061</v>
      </c>
      <c r="O43" s="26" t="s">
        <v>71</v>
      </c>
      <c r="P43" s="134" t="s">
        <v>244</v>
      </c>
      <c r="Q43" s="135" t="s">
        <v>40</v>
      </c>
      <c r="R43" s="183" t="s">
        <v>495</v>
      </c>
      <c r="S43" s="81">
        <v>41660</v>
      </c>
      <c r="T43" s="22" t="s">
        <v>541</v>
      </c>
      <c r="U43" s="22" t="s">
        <v>490</v>
      </c>
      <c r="V43" s="22" t="s">
        <v>489</v>
      </c>
      <c r="W43" s="98" t="s">
        <v>496</v>
      </c>
      <c r="X43" s="98"/>
      <c r="Y43" s="191">
        <v>37</v>
      </c>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c r="FC43" s="68"/>
      <c r="FD43" s="68"/>
      <c r="FE43" s="68"/>
      <c r="FF43" s="68"/>
      <c r="FG43" s="68"/>
      <c r="FH43" s="68"/>
      <c r="FI43" s="68"/>
      <c r="FJ43" s="68"/>
      <c r="FK43" s="68"/>
      <c r="FL43" s="68"/>
      <c r="FM43" s="68"/>
      <c r="FN43" s="68"/>
      <c r="FO43" s="68"/>
      <c r="FP43" s="68"/>
      <c r="FQ43" s="68"/>
      <c r="FR43" s="68"/>
      <c r="FS43" s="68"/>
      <c r="FT43" s="68"/>
      <c r="FU43" s="68"/>
      <c r="FV43" s="68"/>
      <c r="FW43" s="68"/>
      <c r="FX43" s="68"/>
      <c r="FY43" s="68"/>
      <c r="FZ43" s="68"/>
      <c r="GA43" s="68"/>
      <c r="GB43" s="68"/>
      <c r="GC43" s="68"/>
      <c r="GD43" s="68"/>
      <c r="GE43" s="68"/>
      <c r="GF43" s="68"/>
      <c r="GG43" s="68"/>
      <c r="GH43" s="68"/>
      <c r="GI43" s="68"/>
      <c r="GJ43" s="68"/>
      <c r="GK43" s="68"/>
      <c r="GL43" s="68"/>
      <c r="GM43" s="68"/>
      <c r="GN43" s="68"/>
      <c r="GO43" s="68"/>
      <c r="GP43" s="68"/>
      <c r="GQ43" s="68"/>
      <c r="GR43" s="68"/>
      <c r="GS43" s="68"/>
      <c r="GT43" s="68"/>
      <c r="GU43" s="68"/>
      <c r="GV43" s="68"/>
      <c r="GW43" s="68"/>
      <c r="GX43" s="68"/>
      <c r="GY43" s="68"/>
      <c r="GZ43" s="68"/>
      <c r="HA43" s="68"/>
      <c r="HB43" s="68"/>
      <c r="HC43" s="68"/>
      <c r="HD43" s="68"/>
      <c r="HE43" s="68"/>
      <c r="HF43" s="68"/>
      <c r="HG43" s="68"/>
      <c r="HH43" s="68"/>
      <c r="HI43" s="68"/>
      <c r="HJ43" s="68"/>
      <c r="HK43" s="68"/>
      <c r="HL43" s="68"/>
      <c r="HM43" s="68"/>
      <c r="HN43" s="68"/>
      <c r="HO43" s="68"/>
      <c r="HP43" s="68"/>
      <c r="HQ43" s="68"/>
      <c r="HR43" s="68"/>
      <c r="HS43" s="68"/>
      <c r="HT43" s="68"/>
      <c r="HU43" s="68"/>
      <c r="HV43" s="68"/>
      <c r="HW43" s="68"/>
      <c r="HX43" s="68"/>
      <c r="HY43" s="68"/>
      <c r="HZ43" s="68"/>
      <c r="IA43" s="68"/>
      <c r="IB43" s="68"/>
      <c r="IC43" s="68"/>
      <c r="ID43" s="68"/>
      <c r="IE43" s="68"/>
      <c r="IF43" s="68"/>
      <c r="IG43" s="68"/>
    </row>
    <row r="44" spans="1:241" s="21" customFormat="1" ht="108" customHeight="1">
      <c r="A44" s="191">
        <v>38</v>
      </c>
      <c r="B44" s="183" t="s">
        <v>110</v>
      </c>
      <c r="C44" s="82" t="s">
        <v>81</v>
      </c>
      <c r="D44" s="83" t="s">
        <v>44</v>
      </c>
      <c r="E44" s="84" t="s">
        <v>118</v>
      </c>
      <c r="F44" s="22" t="s">
        <v>72</v>
      </c>
      <c r="G44" s="84" t="s">
        <v>57</v>
      </c>
      <c r="H44" s="182">
        <v>46656510</v>
      </c>
      <c r="I44" s="182">
        <v>44989948</v>
      </c>
      <c r="J44" s="85">
        <f t="shared" si="4"/>
        <v>1666562</v>
      </c>
      <c r="K44" s="100">
        <v>240</v>
      </c>
      <c r="L44" s="88">
        <v>41774</v>
      </c>
      <c r="M44" s="88">
        <v>41781</v>
      </c>
      <c r="N44" s="88">
        <v>42025</v>
      </c>
      <c r="O44" s="180" t="s">
        <v>226</v>
      </c>
      <c r="P44" s="94" t="s">
        <v>194</v>
      </c>
      <c r="Q44" s="84" t="s">
        <v>471</v>
      </c>
      <c r="R44" s="183" t="s">
        <v>497</v>
      </c>
      <c r="S44" s="81">
        <v>41698</v>
      </c>
      <c r="T44" s="22" t="s">
        <v>498</v>
      </c>
      <c r="U44" s="22" t="s">
        <v>490</v>
      </c>
      <c r="V44" s="22" t="s">
        <v>521</v>
      </c>
      <c r="W44" s="98" t="s">
        <v>376</v>
      </c>
      <c r="X44" s="98"/>
      <c r="Y44" s="191">
        <v>38</v>
      </c>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c r="FC44" s="68"/>
      <c r="FD44" s="68"/>
      <c r="FE44" s="68"/>
      <c r="FF44" s="68"/>
      <c r="FG44" s="68"/>
      <c r="FH44" s="68"/>
      <c r="FI44" s="68"/>
      <c r="FJ44" s="68"/>
      <c r="FK44" s="68"/>
      <c r="FL44" s="68"/>
      <c r="FM44" s="68"/>
      <c r="FN44" s="68"/>
      <c r="FO44" s="68"/>
      <c r="FP44" s="68"/>
      <c r="FQ44" s="68"/>
      <c r="FR44" s="68"/>
      <c r="FS44" s="68"/>
      <c r="FT44" s="68"/>
      <c r="FU44" s="68"/>
      <c r="FV44" s="68"/>
      <c r="FW44" s="68"/>
      <c r="FX44" s="68"/>
      <c r="FY44" s="68"/>
      <c r="FZ44" s="68"/>
      <c r="GA44" s="68"/>
      <c r="GB44" s="68"/>
      <c r="GC44" s="68"/>
      <c r="GD44" s="68"/>
      <c r="GE44" s="68"/>
      <c r="GF44" s="68"/>
      <c r="GG44" s="68"/>
      <c r="GH44" s="68"/>
      <c r="GI44" s="68"/>
      <c r="GJ44" s="68"/>
      <c r="GK44" s="68"/>
      <c r="GL44" s="68"/>
      <c r="GM44" s="68"/>
      <c r="GN44" s="68"/>
      <c r="GO44" s="68"/>
      <c r="GP44" s="68"/>
      <c r="GQ44" s="68"/>
      <c r="GR44" s="68"/>
      <c r="GS44" s="68"/>
      <c r="GT44" s="68"/>
      <c r="GU44" s="68"/>
      <c r="GV44" s="68"/>
      <c r="GW44" s="68"/>
      <c r="GX44" s="68"/>
      <c r="GY44" s="68"/>
      <c r="GZ44" s="68"/>
      <c r="HA44" s="68"/>
      <c r="HB44" s="68"/>
      <c r="HC44" s="68"/>
      <c r="HD44" s="68"/>
      <c r="HE44" s="68"/>
      <c r="HF44" s="68"/>
      <c r="HG44" s="68"/>
      <c r="HH44" s="68"/>
      <c r="HI44" s="68"/>
      <c r="HJ44" s="68"/>
      <c r="HK44" s="68"/>
      <c r="HL44" s="68"/>
      <c r="HM44" s="68"/>
      <c r="HN44" s="68"/>
      <c r="HO44" s="68"/>
      <c r="HP44" s="68"/>
      <c r="HQ44" s="68"/>
      <c r="HR44" s="68"/>
      <c r="HS44" s="68"/>
      <c r="HT44" s="68"/>
      <c r="HU44" s="68"/>
      <c r="HV44" s="68"/>
      <c r="HW44" s="68"/>
      <c r="HX44" s="68"/>
      <c r="HY44" s="68"/>
      <c r="HZ44" s="68"/>
      <c r="IA44" s="68"/>
      <c r="IB44" s="68"/>
      <c r="IC44" s="68"/>
      <c r="ID44" s="68"/>
      <c r="IE44" s="68"/>
      <c r="IF44" s="68"/>
      <c r="IG44" s="68"/>
    </row>
    <row r="45" spans="1:241" s="21" customFormat="1" ht="127.5" customHeight="1">
      <c r="A45" s="191">
        <v>39</v>
      </c>
      <c r="B45" s="183" t="s">
        <v>110</v>
      </c>
      <c r="C45" s="82" t="s">
        <v>81</v>
      </c>
      <c r="D45" s="83" t="s">
        <v>44</v>
      </c>
      <c r="E45" s="84" t="s">
        <v>118</v>
      </c>
      <c r="F45" s="22" t="s">
        <v>72</v>
      </c>
      <c r="G45" s="84" t="s">
        <v>57</v>
      </c>
      <c r="H45" s="182">
        <v>46656510</v>
      </c>
      <c r="I45" s="182">
        <v>44124998</v>
      </c>
      <c r="J45" s="85">
        <f t="shared" si="4"/>
        <v>2531512</v>
      </c>
      <c r="K45" s="100">
        <v>240</v>
      </c>
      <c r="L45" s="88">
        <v>41775</v>
      </c>
      <c r="M45" s="88">
        <v>41781</v>
      </c>
      <c r="N45" s="88">
        <v>42025</v>
      </c>
      <c r="O45" s="180" t="s">
        <v>227</v>
      </c>
      <c r="P45" s="94" t="s">
        <v>195</v>
      </c>
      <c r="Q45" s="84" t="s">
        <v>471</v>
      </c>
      <c r="R45" s="183" t="s">
        <v>497</v>
      </c>
      <c r="S45" s="81">
        <v>41698</v>
      </c>
      <c r="T45" s="22" t="s">
        <v>499</v>
      </c>
      <c r="U45" s="22" t="s">
        <v>490</v>
      </c>
      <c r="V45" s="22" t="s">
        <v>521</v>
      </c>
      <c r="W45" s="98" t="s">
        <v>376</v>
      </c>
      <c r="X45" s="98"/>
      <c r="Y45" s="191">
        <v>39</v>
      </c>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c r="FC45" s="68"/>
      <c r="FD45" s="68"/>
      <c r="FE45" s="68"/>
      <c r="FF45" s="68"/>
      <c r="FG45" s="68"/>
      <c r="FH45" s="68"/>
      <c r="FI45" s="68"/>
      <c r="FJ45" s="68"/>
      <c r="FK45" s="68"/>
      <c r="FL45" s="68"/>
      <c r="FM45" s="68"/>
      <c r="FN45" s="68"/>
      <c r="FO45" s="68"/>
      <c r="FP45" s="68"/>
      <c r="FQ45" s="68"/>
      <c r="FR45" s="68"/>
      <c r="FS45" s="68"/>
      <c r="FT45" s="68"/>
      <c r="FU45" s="68"/>
      <c r="FV45" s="68"/>
      <c r="FW45" s="68"/>
      <c r="FX45" s="68"/>
      <c r="FY45" s="68"/>
      <c r="FZ45" s="68"/>
      <c r="GA45" s="68"/>
      <c r="GB45" s="68"/>
      <c r="GC45" s="68"/>
      <c r="GD45" s="68"/>
      <c r="GE45" s="68"/>
      <c r="GF45" s="68"/>
      <c r="GG45" s="68"/>
      <c r="GH45" s="68"/>
      <c r="GI45" s="68"/>
      <c r="GJ45" s="68"/>
      <c r="GK45" s="68"/>
      <c r="GL45" s="68"/>
      <c r="GM45" s="68"/>
      <c r="GN45" s="68"/>
      <c r="GO45" s="68"/>
      <c r="GP45" s="68"/>
      <c r="GQ45" s="68"/>
      <c r="GR45" s="68"/>
      <c r="GS45" s="68"/>
      <c r="GT45" s="68"/>
      <c r="GU45" s="68"/>
      <c r="GV45" s="68"/>
      <c r="GW45" s="68"/>
      <c r="GX45" s="68"/>
      <c r="GY45" s="68"/>
      <c r="GZ45" s="68"/>
      <c r="HA45" s="68"/>
      <c r="HB45" s="68"/>
      <c r="HC45" s="68"/>
      <c r="HD45" s="68"/>
      <c r="HE45" s="68"/>
      <c r="HF45" s="68"/>
      <c r="HG45" s="68"/>
      <c r="HH45" s="68"/>
      <c r="HI45" s="68"/>
      <c r="HJ45" s="68"/>
      <c r="HK45" s="68"/>
      <c r="HL45" s="68"/>
      <c r="HM45" s="68"/>
      <c r="HN45" s="68"/>
      <c r="HO45" s="68"/>
      <c r="HP45" s="68"/>
      <c r="HQ45" s="68"/>
      <c r="HR45" s="68"/>
      <c r="HS45" s="68"/>
      <c r="HT45" s="68"/>
      <c r="HU45" s="68"/>
      <c r="HV45" s="68"/>
      <c r="HW45" s="68"/>
      <c r="HX45" s="68"/>
      <c r="HY45" s="68"/>
      <c r="HZ45" s="68"/>
      <c r="IA45" s="68"/>
      <c r="IB45" s="68"/>
      <c r="IC45" s="68"/>
      <c r="ID45" s="68"/>
      <c r="IE45" s="68"/>
      <c r="IF45" s="68"/>
      <c r="IG45" s="68"/>
    </row>
    <row r="46" spans="1:241" s="21" customFormat="1" ht="92.25" customHeight="1">
      <c r="A46" s="191">
        <v>40</v>
      </c>
      <c r="B46" s="183" t="s">
        <v>168</v>
      </c>
      <c r="C46" s="90">
        <v>31102</v>
      </c>
      <c r="D46" s="84" t="s">
        <v>172</v>
      </c>
      <c r="E46" s="84" t="s">
        <v>47</v>
      </c>
      <c r="F46" s="22" t="s">
        <v>69</v>
      </c>
      <c r="G46" s="22" t="s">
        <v>112</v>
      </c>
      <c r="H46" s="117">
        <v>26800000</v>
      </c>
      <c r="I46" s="117">
        <v>26800000</v>
      </c>
      <c r="J46" s="85">
        <f t="shared" si="4"/>
        <v>0</v>
      </c>
      <c r="K46" s="118">
        <v>270</v>
      </c>
      <c r="L46" s="133">
        <v>41680</v>
      </c>
      <c r="M46" s="133">
        <v>41684</v>
      </c>
      <c r="N46" s="133">
        <v>41956</v>
      </c>
      <c r="O46" s="180" t="s">
        <v>213</v>
      </c>
      <c r="P46" s="22" t="s">
        <v>33</v>
      </c>
      <c r="Q46" s="84" t="s">
        <v>24</v>
      </c>
      <c r="R46" s="183" t="s">
        <v>512</v>
      </c>
      <c r="S46" s="81">
        <v>41631</v>
      </c>
      <c r="T46" s="22" t="s">
        <v>907</v>
      </c>
      <c r="U46" s="22" t="s">
        <v>490</v>
      </c>
      <c r="V46" s="22" t="s">
        <v>489</v>
      </c>
      <c r="W46" s="98" t="s">
        <v>491</v>
      </c>
      <c r="X46" s="98"/>
      <c r="Y46" s="191">
        <v>40</v>
      </c>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c r="FC46" s="68"/>
      <c r="FD46" s="68"/>
      <c r="FE46" s="68"/>
      <c r="FF46" s="68"/>
      <c r="FG46" s="68"/>
      <c r="FH46" s="68"/>
      <c r="FI46" s="68"/>
      <c r="FJ46" s="68"/>
      <c r="FK46" s="68"/>
      <c r="FL46" s="68"/>
      <c r="FM46" s="68"/>
      <c r="FN46" s="68"/>
      <c r="FO46" s="68"/>
      <c r="FP46" s="68"/>
      <c r="FQ46" s="68"/>
      <c r="FR46" s="68"/>
      <c r="FS46" s="68"/>
      <c r="FT46" s="68"/>
      <c r="FU46" s="68"/>
      <c r="FV46" s="68"/>
      <c r="FW46" s="68"/>
      <c r="FX46" s="68"/>
      <c r="FY46" s="68"/>
      <c r="FZ46" s="68"/>
      <c r="GA46" s="68"/>
      <c r="GB46" s="68"/>
      <c r="GC46" s="68"/>
      <c r="GD46" s="68"/>
      <c r="GE46" s="68"/>
      <c r="GF46" s="68"/>
      <c r="GG46" s="68"/>
      <c r="GH46" s="68"/>
      <c r="GI46" s="68"/>
      <c r="GJ46" s="68"/>
      <c r="GK46" s="68"/>
      <c r="GL46" s="68"/>
      <c r="GM46" s="68"/>
      <c r="GN46" s="68"/>
      <c r="GO46" s="68"/>
      <c r="GP46" s="68"/>
      <c r="GQ46" s="68"/>
      <c r="GR46" s="68"/>
      <c r="GS46" s="68"/>
      <c r="GT46" s="68"/>
      <c r="GU46" s="68"/>
      <c r="GV46" s="68"/>
      <c r="GW46" s="68"/>
      <c r="GX46" s="68"/>
      <c r="GY46" s="68"/>
      <c r="GZ46" s="68"/>
      <c r="HA46" s="68"/>
      <c r="HB46" s="68"/>
      <c r="HC46" s="68"/>
      <c r="HD46" s="68"/>
      <c r="HE46" s="68"/>
      <c r="HF46" s="68"/>
      <c r="HG46" s="68"/>
      <c r="HH46" s="68"/>
      <c r="HI46" s="68"/>
      <c r="HJ46" s="68"/>
      <c r="HK46" s="68"/>
      <c r="HL46" s="68"/>
      <c r="HM46" s="68"/>
      <c r="HN46" s="68"/>
      <c r="HO46" s="68"/>
      <c r="HP46" s="68"/>
      <c r="HQ46" s="68"/>
      <c r="HR46" s="68"/>
      <c r="HS46" s="68"/>
      <c r="HT46" s="68"/>
      <c r="HU46" s="68"/>
      <c r="HV46" s="68"/>
      <c r="HW46" s="68"/>
      <c r="HX46" s="68"/>
      <c r="HY46" s="68"/>
      <c r="HZ46" s="68"/>
      <c r="IA46" s="68"/>
      <c r="IB46" s="68"/>
      <c r="IC46" s="68"/>
      <c r="ID46" s="68"/>
      <c r="IE46" s="68"/>
      <c r="IF46" s="68"/>
      <c r="IG46" s="68"/>
    </row>
    <row r="47" spans="1:241" s="21" customFormat="1" ht="155.25" customHeight="1">
      <c r="A47" s="191">
        <v>41</v>
      </c>
      <c r="B47" s="183" t="s">
        <v>168</v>
      </c>
      <c r="C47" s="102">
        <v>31202</v>
      </c>
      <c r="D47" s="91" t="s">
        <v>48</v>
      </c>
      <c r="E47" s="91" t="s">
        <v>49</v>
      </c>
      <c r="F47" s="22" t="s">
        <v>175</v>
      </c>
      <c r="G47" s="22" t="s">
        <v>112</v>
      </c>
      <c r="H47" s="117">
        <v>32715000</v>
      </c>
      <c r="I47" s="201">
        <v>16163000</v>
      </c>
      <c r="J47" s="85">
        <f t="shared" si="4"/>
        <v>16552000</v>
      </c>
      <c r="K47" s="118">
        <v>60</v>
      </c>
      <c r="L47" s="133">
        <v>41873</v>
      </c>
      <c r="M47" s="81">
        <v>41891</v>
      </c>
      <c r="N47" s="81">
        <v>41952</v>
      </c>
      <c r="O47" s="27" t="s">
        <v>618</v>
      </c>
      <c r="P47" s="22" t="s">
        <v>619</v>
      </c>
      <c r="Q47" s="91" t="s">
        <v>78</v>
      </c>
      <c r="R47" s="183" t="s">
        <v>512</v>
      </c>
      <c r="S47" s="81">
        <v>41631</v>
      </c>
      <c r="T47" s="22" t="s">
        <v>622</v>
      </c>
      <c r="U47" s="22" t="s">
        <v>490</v>
      </c>
      <c r="V47" s="22" t="s">
        <v>493</v>
      </c>
      <c r="W47" s="98" t="s">
        <v>496</v>
      </c>
      <c r="X47" s="98" t="s">
        <v>858</v>
      </c>
      <c r="Y47" s="191">
        <v>41</v>
      </c>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row>
    <row r="48" spans="1:241" s="21" customFormat="1" ht="174.75" customHeight="1">
      <c r="A48" s="191">
        <v>41</v>
      </c>
      <c r="B48" s="183" t="s">
        <v>168</v>
      </c>
      <c r="C48" s="102">
        <v>31202</v>
      </c>
      <c r="D48" s="91" t="s">
        <v>48</v>
      </c>
      <c r="E48" s="91" t="s">
        <v>153</v>
      </c>
      <c r="F48" s="22" t="s">
        <v>175</v>
      </c>
      <c r="G48" s="22" t="s">
        <v>112</v>
      </c>
      <c r="H48" s="86">
        <v>29228000</v>
      </c>
      <c r="I48" s="202">
        <v>29225000</v>
      </c>
      <c r="J48" s="85">
        <f t="shared" si="4"/>
        <v>3000</v>
      </c>
      <c r="K48" s="118">
        <v>60</v>
      </c>
      <c r="L48" s="133">
        <v>41873</v>
      </c>
      <c r="M48" s="133">
        <v>41878</v>
      </c>
      <c r="N48" s="133">
        <v>41938</v>
      </c>
      <c r="O48" s="27" t="s">
        <v>618</v>
      </c>
      <c r="P48" s="22" t="s">
        <v>620</v>
      </c>
      <c r="Q48" s="91" t="s">
        <v>154</v>
      </c>
      <c r="R48" s="183" t="s">
        <v>512</v>
      </c>
      <c r="S48" s="81">
        <v>41631</v>
      </c>
      <c r="T48" s="22" t="s">
        <v>622</v>
      </c>
      <c r="U48" s="22" t="s">
        <v>490</v>
      </c>
      <c r="V48" s="22" t="s">
        <v>493</v>
      </c>
      <c r="W48" s="98" t="s">
        <v>496</v>
      </c>
      <c r="X48" s="98" t="s">
        <v>858</v>
      </c>
      <c r="Y48" s="191">
        <v>41</v>
      </c>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1"/>
      <c r="FK48" s="71"/>
      <c r="FL48" s="71"/>
      <c r="FM48" s="71"/>
      <c r="FN48" s="71"/>
      <c r="FO48" s="71"/>
      <c r="FP48" s="71"/>
      <c r="FQ48" s="71"/>
      <c r="FR48" s="71"/>
      <c r="FS48" s="71"/>
      <c r="FT48" s="71"/>
      <c r="FU48" s="71"/>
      <c r="FV48" s="71"/>
      <c r="FW48" s="71"/>
      <c r="FX48" s="71"/>
      <c r="FY48" s="71"/>
      <c r="FZ48" s="71"/>
      <c r="GA48" s="71"/>
      <c r="GB48" s="71"/>
      <c r="GC48" s="71"/>
      <c r="GD48" s="71"/>
      <c r="GE48" s="71"/>
      <c r="GF48" s="71"/>
      <c r="GG48" s="71"/>
      <c r="GH48" s="71"/>
      <c r="GI48" s="71"/>
      <c r="GJ48" s="71"/>
      <c r="GK48" s="71"/>
      <c r="GL48" s="71"/>
      <c r="GM48" s="71"/>
      <c r="GN48" s="71"/>
      <c r="GO48" s="71"/>
      <c r="GP48" s="71"/>
      <c r="GQ48" s="71"/>
      <c r="GR48" s="71"/>
      <c r="GS48" s="71"/>
      <c r="GT48" s="71"/>
      <c r="GU48" s="71"/>
      <c r="GV48" s="71"/>
      <c r="GW48" s="71"/>
      <c r="GX48" s="71"/>
      <c r="GY48" s="71"/>
      <c r="GZ48" s="71"/>
      <c r="HA48" s="71"/>
      <c r="HB48" s="71"/>
      <c r="HC48" s="71"/>
      <c r="HD48" s="71"/>
      <c r="HE48" s="71"/>
      <c r="HF48" s="71"/>
      <c r="HG48" s="71"/>
      <c r="HH48" s="71"/>
      <c r="HI48" s="71"/>
      <c r="HJ48" s="71"/>
      <c r="HK48" s="71"/>
      <c r="HL48" s="71"/>
      <c r="HM48" s="71"/>
      <c r="HN48" s="71"/>
      <c r="HO48" s="71"/>
      <c r="HP48" s="71"/>
      <c r="HQ48" s="71"/>
      <c r="HR48" s="71"/>
      <c r="HS48" s="71"/>
      <c r="HT48" s="71"/>
      <c r="HU48" s="71"/>
      <c r="HV48" s="71"/>
      <c r="HW48" s="71"/>
      <c r="HX48" s="71"/>
      <c r="HY48" s="71"/>
      <c r="HZ48" s="71"/>
      <c r="IA48" s="71"/>
      <c r="IB48" s="71"/>
      <c r="IC48" s="71"/>
      <c r="ID48" s="71"/>
      <c r="IE48" s="71"/>
      <c r="IF48" s="71"/>
      <c r="IG48" s="71"/>
    </row>
    <row r="49" spans="1:241" s="21" customFormat="1" ht="123" customHeight="1">
      <c r="A49" s="191">
        <v>42</v>
      </c>
      <c r="B49" s="183" t="s">
        <v>168</v>
      </c>
      <c r="C49" s="105">
        <v>31202</v>
      </c>
      <c r="D49" s="84" t="s">
        <v>48</v>
      </c>
      <c r="E49" s="84" t="s">
        <v>155</v>
      </c>
      <c r="F49" s="22" t="s">
        <v>101</v>
      </c>
      <c r="G49" s="22" t="s">
        <v>112</v>
      </c>
      <c r="H49" s="117">
        <v>150000000</v>
      </c>
      <c r="I49" s="182">
        <v>96758312</v>
      </c>
      <c r="J49" s="85">
        <f t="shared" si="4"/>
        <v>53241688</v>
      </c>
      <c r="K49" s="118">
        <v>150</v>
      </c>
      <c r="L49" s="115">
        <v>41831</v>
      </c>
      <c r="M49" s="115" t="s">
        <v>648</v>
      </c>
      <c r="N49" s="115" t="s">
        <v>960</v>
      </c>
      <c r="O49" s="136" t="s">
        <v>532</v>
      </c>
      <c r="P49" s="22" t="s">
        <v>156</v>
      </c>
      <c r="Q49" s="84" t="s">
        <v>157</v>
      </c>
      <c r="R49" s="183" t="s">
        <v>512</v>
      </c>
      <c r="S49" s="81">
        <v>41631</v>
      </c>
      <c r="T49" s="22" t="s">
        <v>856</v>
      </c>
      <c r="U49" s="22" t="s">
        <v>490</v>
      </c>
      <c r="V49" s="22" t="s">
        <v>484</v>
      </c>
      <c r="W49" s="98" t="s">
        <v>496</v>
      </c>
      <c r="X49" s="98"/>
      <c r="Y49" s="191">
        <v>42</v>
      </c>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c r="FA49" s="68"/>
      <c r="FB49" s="68"/>
      <c r="FC49" s="68"/>
      <c r="FD49" s="68"/>
      <c r="FE49" s="68"/>
      <c r="FF49" s="68"/>
      <c r="FG49" s="68"/>
      <c r="FH49" s="68"/>
      <c r="FI49" s="68"/>
      <c r="FJ49" s="68"/>
      <c r="FK49" s="68"/>
      <c r="FL49" s="68"/>
      <c r="FM49" s="68"/>
      <c r="FN49" s="68"/>
      <c r="FO49" s="68"/>
      <c r="FP49" s="68"/>
      <c r="FQ49" s="68"/>
      <c r="FR49" s="68"/>
      <c r="FS49" s="68"/>
      <c r="FT49" s="68"/>
      <c r="FU49" s="68"/>
      <c r="FV49" s="68"/>
      <c r="FW49" s="68"/>
      <c r="FX49" s="68"/>
      <c r="FY49" s="68"/>
      <c r="FZ49" s="68"/>
      <c r="GA49" s="68"/>
      <c r="GB49" s="68"/>
      <c r="GC49" s="68"/>
      <c r="GD49" s="68"/>
      <c r="GE49" s="68"/>
      <c r="GF49" s="68"/>
      <c r="GG49" s="68"/>
      <c r="GH49" s="68"/>
      <c r="GI49" s="68"/>
      <c r="GJ49" s="68"/>
      <c r="GK49" s="68"/>
      <c r="GL49" s="68"/>
      <c r="GM49" s="68"/>
      <c r="GN49" s="68"/>
      <c r="GO49" s="68"/>
      <c r="GP49" s="68"/>
      <c r="GQ49" s="68"/>
      <c r="GR49" s="68"/>
      <c r="GS49" s="68"/>
      <c r="GT49" s="68"/>
      <c r="GU49" s="68"/>
      <c r="GV49" s="68"/>
      <c r="GW49" s="68"/>
      <c r="GX49" s="68"/>
      <c r="GY49" s="68"/>
      <c r="GZ49" s="68"/>
      <c r="HA49" s="68"/>
      <c r="HB49" s="68"/>
      <c r="HC49" s="68"/>
      <c r="HD49" s="68"/>
      <c r="HE49" s="68"/>
      <c r="HF49" s="68"/>
      <c r="HG49" s="68"/>
      <c r="HH49" s="68"/>
      <c r="HI49" s="68"/>
      <c r="HJ49" s="68"/>
      <c r="HK49" s="68"/>
      <c r="HL49" s="68"/>
      <c r="HM49" s="68"/>
      <c r="HN49" s="68"/>
      <c r="HO49" s="68"/>
      <c r="HP49" s="68"/>
      <c r="HQ49" s="68"/>
      <c r="HR49" s="68"/>
      <c r="HS49" s="68"/>
      <c r="HT49" s="68"/>
      <c r="HU49" s="68"/>
      <c r="HV49" s="68"/>
      <c r="HW49" s="68"/>
      <c r="HX49" s="68"/>
      <c r="HY49" s="68"/>
      <c r="HZ49" s="68"/>
      <c r="IA49" s="68"/>
      <c r="IB49" s="68"/>
      <c r="IC49" s="68"/>
      <c r="ID49" s="68"/>
      <c r="IE49" s="68"/>
      <c r="IF49" s="68"/>
      <c r="IG49" s="68"/>
    </row>
    <row r="50" spans="1:241" s="21" customFormat="1" ht="89.25" customHeight="1">
      <c r="A50" s="191">
        <v>43</v>
      </c>
      <c r="B50" s="183" t="s">
        <v>168</v>
      </c>
      <c r="C50" s="105">
        <v>31202</v>
      </c>
      <c r="D50" s="84" t="s">
        <v>48</v>
      </c>
      <c r="E50" s="84" t="s">
        <v>125</v>
      </c>
      <c r="F50" s="22" t="s">
        <v>69</v>
      </c>
      <c r="G50" s="22" t="s">
        <v>13</v>
      </c>
      <c r="H50" s="137">
        <v>4105240</v>
      </c>
      <c r="I50" s="182">
        <v>3108800</v>
      </c>
      <c r="J50" s="85">
        <f t="shared" si="4"/>
        <v>996440</v>
      </c>
      <c r="K50" s="138">
        <v>10</v>
      </c>
      <c r="L50" s="115">
        <v>41738</v>
      </c>
      <c r="M50" s="115">
        <v>41764</v>
      </c>
      <c r="N50" s="115">
        <v>41775</v>
      </c>
      <c r="O50" s="180" t="s">
        <v>219</v>
      </c>
      <c r="P50" s="84" t="s">
        <v>239</v>
      </c>
      <c r="Q50" s="84" t="s">
        <v>22</v>
      </c>
      <c r="R50" s="183" t="s">
        <v>512</v>
      </c>
      <c r="S50" s="81">
        <v>41634</v>
      </c>
      <c r="T50" s="22" t="s">
        <v>860</v>
      </c>
      <c r="U50" s="22" t="s">
        <v>490</v>
      </c>
      <c r="V50" s="22" t="s">
        <v>489</v>
      </c>
      <c r="W50" s="98" t="s">
        <v>538</v>
      </c>
      <c r="X50" s="98"/>
      <c r="Y50" s="191">
        <v>43</v>
      </c>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c r="FC50" s="68"/>
      <c r="FD50" s="68"/>
      <c r="FE50" s="68"/>
      <c r="FF50" s="68"/>
      <c r="FG50" s="68"/>
      <c r="FH50" s="68"/>
      <c r="FI50" s="68"/>
      <c r="FJ50" s="68"/>
      <c r="FK50" s="68"/>
      <c r="FL50" s="68"/>
      <c r="FM50" s="68"/>
      <c r="FN50" s="68"/>
      <c r="FO50" s="68"/>
      <c r="FP50" s="68"/>
      <c r="FQ50" s="68"/>
      <c r="FR50" s="68"/>
      <c r="FS50" s="68"/>
      <c r="FT50" s="68"/>
      <c r="FU50" s="68"/>
      <c r="FV50" s="68"/>
      <c r="FW50" s="68"/>
      <c r="FX50" s="68"/>
      <c r="FY50" s="68"/>
      <c r="FZ50" s="68"/>
      <c r="GA50" s="68"/>
      <c r="GB50" s="68"/>
      <c r="GC50" s="68"/>
      <c r="GD50" s="68"/>
      <c r="GE50" s="68"/>
      <c r="GF50" s="68"/>
      <c r="GG50" s="68"/>
      <c r="GH50" s="68"/>
      <c r="GI50" s="68"/>
      <c r="GJ50" s="68"/>
      <c r="GK50" s="68"/>
      <c r="GL50" s="68"/>
      <c r="GM50" s="68"/>
      <c r="GN50" s="68"/>
      <c r="GO50" s="68"/>
      <c r="GP50" s="68"/>
      <c r="GQ50" s="68"/>
      <c r="GR50" s="68"/>
      <c r="GS50" s="68"/>
      <c r="GT50" s="68"/>
      <c r="GU50" s="68"/>
      <c r="GV50" s="68"/>
      <c r="GW50" s="68"/>
      <c r="GX50" s="68"/>
      <c r="GY50" s="68"/>
      <c r="GZ50" s="68"/>
      <c r="HA50" s="68"/>
      <c r="HB50" s="68"/>
      <c r="HC50" s="68"/>
      <c r="HD50" s="68"/>
      <c r="HE50" s="68"/>
      <c r="HF50" s="68"/>
      <c r="HG50" s="68"/>
      <c r="HH50" s="68"/>
      <c r="HI50" s="68"/>
      <c r="HJ50" s="68"/>
      <c r="HK50" s="68"/>
      <c r="HL50" s="68"/>
      <c r="HM50" s="68"/>
      <c r="HN50" s="68"/>
      <c r="HO50" s="68"/>
      <c r="HP50" s="68"/>
      <c r="HQ50" s="68"/>
      <c r="HR50" s="68"/>
      <c r="HS50" s="68"/>
      <c r="HT50" s="68"/>
      <c r="HU50" s="68"/>
      <c r="HV50" s="68"/>
      <c r="HW50" s="68"/>
      <c r="HX50" s="68"/>
      <c r="HY50" s="68"/>
      <c r="HZ50" s="68"/>
      <c r="IA50" s="68"/>
      <c r="IB50" s="68"/>
      <c r="IC50" s="68"/>
      <c r="ID50" s="68"/>
      <c r="IE50" s="68"/>
      <c r="IF50" s="68"/>
      <c r="IG50" s="68"/>
    </row>
    <row r="51" spans="1:241" s="21" customFormat="1" ht="153" customHeight="1">
      <c r="A51" s="191">
        <v>44</v>
      </c>
      <c r="B51" s="183" t="s">
        <v>168</v>
      </c>
      <c r="C51" s="105">
        <v>31202</v>
      </c>
      <c r="D51" s="84" t="s">
        <v>48</v>
      </c>
      <c r="E51" s="84" t="s">
        <v>125</v>
      </c>
      <c r="F51" s="22" t="s">
        <v>67</v>
      </c>
      <c r="G51" s="22" t="s">
        <v>13</v>
      </c>
      <c r="H51" s="112">
        <v>254700</v>
      </c>
      <c r="I51" s="112">
        <v>254700</v>
      </c>
      <c r="J51" s="85">
        <f t="shared" si="4"/>
        <v>0</v>
      </c>
      <c r="K51" s="114">
        <v>365</v>
      </c>
      <c r="L51" s="115">
        <v>41843</v>
      </c>
      <c r="M51" s="115">
        <v>41851</v>
      </c>
      <c r="N51" s="115">
        <v>42215</v>
      </c>
      <c r="O51" s="26" t="s">
        <v>475</v>
      </c>
      <c r="P51" s="22" t="s">
        <v>535</v>
      </c>
      <c r="Q51" s="84" t="s">
        <v>474</v>
      </c>
      <c r="R51" s="183" t="s">
        <v>512</v>
      </c>
      <c r="S51" s="81">
        <v>41666</v>
      </c>
      <c r="T51" s="22" t="s">
        <v>625</v>
      </c>
      <c r="U51" s="111" t="s">
        <v>490</v>
      </c>
      <c r="V51" s="22" t="s">
        <v>521</v>
      </c>
      <c r="W51" s="98" t="s">
        <v>521</v>
      </c>
      <c r="X51" s="98"/>
      <c r="Y51" s="191">
        <v>44</v>
      </c>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row>
    <row r="52" spans="1:241" s="21" customFormat="1" ht="139.5" customHeight="1">
      <c r="A52" s="191">
        <v>45</v>
      </c>
      <c r="B52" s="183" t="s">
        <v>168</v>
      </c>
      <c r="C52" s="105">
        <v>31202</v>
      </c>
      <c r="D52" s="84" t="s">
        <v>48</v>
      </c>
      <c r="E52" s="84" t="s">
        <v>125</v>
      </c>
      <c r="F52" s="22" t="s">
        <v>67</v>
      </c>
      <c r="G52" s="22" t="s">
        <v>13</v>
      </c>
      <c r="H52" s="112">
        <v>798000</v>
      </c>
      <c r="I52" s="112">
        <v>798000</v>
      </c>
      <c r="J52" s="85">
        <f t="shared" si="4"/>
        <v>0</v>
      </c>
      <c r="K52" s="114">
        <v>365</v>
      </c>
      <c r="L52" s="115">
        <v>41843</v>
      </c>
      <c r="M52" s="115">
        <v>41848</v>
      </c>
      <c r="N52" s="115">
        <v>42212</v>
      </c>
      <c r="O52" s="26" t="s">
        <v>475</v>
      </c>
      <c r="P52" s="22" t="s">
        <v>563</v>
      </c>
      <c r="Q52" s="84" t="s">
        <v>474</v>
      </c>
      <c r="R52" s="183" t="s">
        <v>512</v>
      </c>
      <c r="S52" s="81">
        <v>41666</v>
      </c>
      <c r="T52" s="22" t="s">
        <v>626</v>
      </c>
      <c r="U52" s="111" t="s">
        <v>490</v>
      </c>
      <c r="V52" s="22" t="s">
        <v>493</v>
      </c>
      <c r="W52" s="98" t="s">
        <v>492</v>
      </c>
      <c r="X52" s="98"/>
      <c r="Y52" s="191">
        <v>45</v>
      </c>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c r="FC52" s="68"/>
      <c r="FD52" s="68"/>
      <c r="FE52" s="68"/>
      <c r="FF52" s="68"/>
      <c r="FG52" s="68"/>
      <c r="FH52" s="68"/>
      <c r="FI52" s="68"/>
      <c r="FJ52" s="68"/>
      <c r="FK52" s="68"/>
      <c r="FL52" s="68"/>
      <c r="FM52" s="68"/>
      <c r="FN52" s="68"/>
      <c r="FO52" s="68"/>
      <c r="FP52" s="68"/>
      <c r="FQ52" s="68"/>
      <c r="FR52" s="68"/>
      <c r="FS52" s="68"/>
      <c r="FT52" s="68"/>
      <c r="FU52" s="68"/>
      <c r="FV52" s="68"/>
      <c r="FW52" s="68"/>
      <c r="FX52" s="68"/>
      <c r="FY52" s="68"/>
      <c r="FZ52" s="68"/>
      <c r="GA52" s="68"/>
      <c r="GB52" s="68"/>
      <c r="GC52" s="68"/>
      <c r="GD52" s="68"/>
      <c r="GE52" s="68"/>
      <c r="GF52" s="68"/>
      <c r="GG52" s="68"/>
      <c r="GH52" s="68"/>
      <c r="GI52" s="68"/>
      <c r="GJ52" s="68"/>
      <c r="GK52" s="68"/>
      <c r="GL52" s="68"/>
      <c r="GM52" s="68"/>
      <c r="GN52" s="68"/>
      <c r="GO52" s="68"/>
      <c r="GP52" s="68"/>
      <c r="GQ52" s="68"/>
      <c r="GR52" s="68"/>
      <c r="GS52" s="68"/>
      <c r="GT52" s="68"/>
      <c r="GU52" s="68"/>
      <c r="GV52" s="68"/>
      <c r="GW52" s="68"/>
      <c r="GX52" s="68"/>
      <c r="GY52" s="68"/>
      <c r="GZ52" s="68"/>
      <c r="HA52" s="68"/>
      <c r="HB52" s="68"/>
      <c r="HC52" s="68"/>
      <c r="HD52" s="68"/>
      <c r="HE52" s="68"/>
      <c r="HF52" s="68"/>
      <c r="HG52" s="68"/>
      <c r="HH52" s="68"/>
      <c r="HI52" s="68"/>
      <c r="HJ52" s="68"/>
      <c r="HK52" s="68"/>
      <c r="HL52" s="68"/>
      <c r="HM52" s="68"/>
      <c r="HN52" s="68"/>
      <c r="HO52" s="68"/>
      <c r="HP52" s="68"/>
      <c r="HQ52" s="68"/>
      <c r="HR52" s="68"/>
      <c r="HS52" s="68"/>
      <c r="HT52" s="68"/>
      <c r="HU52" s="68"/>
      <c r="HV52" s="68"/>
      <c r="HW52" s="68"/>
      <c r="HX52" s="68"/>
      <c r="HY52" s="68"/>
      <c r="HZ52" s="68"/>
      <c r="IA52" s="68"/>
      <c r="IB52" s="68"/>
      <c r="IC52" s="68"/>
      <c r="ID52" s="68"/>
      <c r="IE52" s="68"/>
      <c r="IF52" s="68"/>
      <c r="IG52" s="68"/>
    </row>
    <row r="53" spans="1:241" s="21" customFormat="1" ht="99" customHeight="1">
      <c r="A53" s="191">
        <v>46</v>
      </c>
      <c r="B53" s="183" t="s">
        <v>168</v>
      </c>
      <c r="C53" s="105">
        <v>31202</v>
      </c>
      <c r="D53" s="84" t="s">
        <v>48</v>
      </c>
      <c r="E53" s="84" t="s">
        <v>125</v>
      </c>
      <c r="F53" s="22" t="s">
        <v>67</v>
      </c>
      <c r="G53" s="22" t="s">
        <v>13</v>
      </c>
      <c r="H53" s="112">
        <v>936000</v>
      </c>
      <c r="I53" s="112">
        <v>936000</v>
      </c>
      <c r="J53" s="85">
        <f t="shared" si="4"/>
        <v>0</v>
      </c>
      <c r="K53" s="114">
        <v>365</v>
      </c>
      <c r="L53" s="60">
        <v>41856</v>
      </c>
      <c r="M53" s="79">
        <v>41866</v>
      </c>
      <c r="N53" s="79">
        <v>42230</v>
      </c>
      <c r="O53" s="26" t="s">
        <v>475</v>
      </c>
      <c r="P53" s="22" t="s">
        <v>676</v>
      </c>
      <c r="Q53" s="84" t="s">
        <v>474</v>
      </c>
      <c r="R53" s="183" t="s">
        <v>512</v>
      </c>
      <c r="S53" s="81">
        <v>41810</v>
      </c>
      <c r="T53" s="22" t="s">
        <v>962</v>
      </c>
      <c r="U53" s="111" t="s">
        <v>490</v>
      </c>
      <c r="V53" s="22" t="s">
        <v>521</v>
      </c>
      <c r="W53" s="98" t="s">
        <v>521</v>
      </c>
      <c r="X53" s="98"/>
      <c r="Y53" s="191">
        <v>46</v>
      </c>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68"/>
      <c r="FH53" s="68"/>
      <c r="FI53" s="68"/>
      <c r="FJ53" s="68"/>
      <c r="FK53" s="68"/>
      <c r="FL53" s="68"/>
      <c r="FM53" s="68"/>
      <c r="FN53" s="68"/>
      <c r="FO53" s="68"/>
      <c r="FP53" s="68"/>
      <c r="FQ53" s="68"/>
      <c r="FR53" s="68"/>
      <c r="FS53" s="68"/>
      <c r="FT53" s="68"/>
      <c r="FU53" s="68"/>
      <c r="FV53" s="68"/>
      <c r="FW53" s="68"/>
      <c r="FX53" s="68"/>
      <c r="FY53" s="68"/>
      <c r="FZ53" s="68"/>
      <c r="GA53" s="68"/>
      <c r="GB53" s="68"/>
      <c r="GC53" s="68"/>
      <c r="GD53" s="68"/>
      <c r="GE53" s="68"/>
      <c r="GF53" s="68"/>
      <c r="GG53" s="68"/>
      <c r="GH53" s="68"/>
      <c r="GI53" s="68"/>
      <c r="GJ53" s="68"/>
      <c r="GK53" s="68"/>
      <c r="GL53" s="68"/>
      <c r="GM53" s="68"/>
      <c r="GN53" s="68"/>
      <c r="GO53" s="68"/>
      <c r="GP53" s="68"/>
      <c r="GQ53" s="68"/>
      <c r="GR53" s="68"/>
      <c r="GS53" s="68"/>
      <c r="GT53" s="68"/>
      <c r="GU53" s="68"/>
      <c r="GV53" s="68"/>
      <c r="GW53" s="68"/>
      <c r="GX53" s="68"/>
      <c r="GY53" s="68"/>
      <c r="GZ53" s="68"/>
      <c r="HA53" s="68"/>
      <c r="HB53" s="68"/>
      <c r="HC53" s="68"/>
      <c r="HD53" s="68"/>
      <c r="HE53" s="68"/>
      <c r="HF53" s="68"/>
      <c r="HG53" s="68"/>
      <c r="HH53" s="68"/>
      <c r="HI53" s="68"/>
      <c r="HJ53" s="68"/>
      <c r="HK53" s="68"/>
      <c r="HL53" s="68"/>
      <c r="HM53" s="68"/>
      <c r="HN53" s="68"/>
      <c r="HO53" s="68"/>
      <c r="HP53" s="68"/>
      <c r="HQ53" s="68"/>
      <c r="HR53" s="68"/>
      <c r="HS53" s="68"/>
      <c r="HT53" s="68"/>
      <c r="HU53" s="68"/>
      <c r="HV53" s="68"/>
      <c r="HW53" s="68"/>
      <c r="HX53" s="68"/>
      <c r="HY53" s="68"/>
      <c r="HZ53" s="68"/>
      <c r="IA53" s="68"/>
      <c r="IB53" s="68"/>
      <c r="IC53" s="68"/>
      <c r="ID53" s="68"/>
      <c r="IE53" s="68"/>
      <c r="IF53" s="68"/>
      <c r="IG53" s="68"/>
    </row>
    <row r="54" spans="1:241" s="21" customFormat="1" ht="102" customHeight="1">
      <c r="A54" s="191">
        <v>47</v>
      </c>
      <c r="B54" s="183" t="s">
        <v>168</v>
      </c>
      <c r="C54" s="105">
        <v>31202</v>
      </c>
      <c r="D54" s="84" t="s">
        <v>48</v>
      </c>
      <c r="E54" s="64" t="s">
        <v>158</v>
      </c>
      <c r="F54" s="22" t="s">
        <v>67</v>
      </c>
      <c r="G54" s="22" t="s">
        <v>13</v>
      </c>
      <c r="H54" s="113">
        <v>1127000</v>
      </c>
      <c r="I54" s="112">
        <v>1127000</v>
      </c>
      <c r="J54" s="85">
        <f t="shared" si="4"/>
        <v>0</v>
      </c>
      <c r="K54" s="114">
        <v>365</v>
      </c>
      <c r="L54" s="115">
        <v>41872</v>
      </c>
      <c r="M54" s="79">
        <v>41879</v>
      </c>
      <c r="N54" s="81">
        <v>42237</v>
      </c>
      <c r="O54" s="26" t="s">
        <v>138</v>
      </c>
      <c r="P54" s="65" t="s">
        <v>615</v>
      </c>
      <c r="Q54" s="84" t="s">
        <v>159</v>
      </c>
      <c r="R54" s="183" t="s">
        <v>512</v>
      </c>
      <c r="S54" s="81">
        <v>41849</v>
      </c>
      <c r="T54" s="22" t="s">
        <v>616</v>
      </c>
      <c r="U54" s="22" t="s">
        <v>490</v>
      </c>
      <c r="V54" s="22" t="s">
        <v>521</v>
      </c>
      <c r="W54" s="98" t="s">
        <v>485</v>
      </c>
      <c r="X54" s="98"/>
      <c r="Y54" s="191">
        <v>47</v>
      </c>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c r="EW54" s="68"/>
      <c r="EX54" s="68"/>
      <c r="EY54" s="68"/>
      <c r="EZ54" s="68"/>
      <c r="FA54" s="68"/>
      <c r="FB54" s="68"/>
      <c r="FC54" s="68"/>
      <c r="FD54" s="68"/>
      <c r="FE54" s="68"/>
      <c r="FF54" s="68"/>
      <c r="FG54" s="68"/>
      <c r="FH54" s="68"/>
      <c r="FI54" s="68"/>
      <c r="FJ54" s="68"/>
      <c r="FK54" s="68"/>
      <c r="FL54" s="68"/>
      <c r="FM54" s="68"/>
      <c r="FN54" s="68"/>
      <c r="FO54" s="68"/>
      <c r="FP54" s="68"/>
      <c r="FQ54" s="68"/>
      <c r="FR54" s="68"/>
      <c r="FS54" s="68"/>
      <c r="FT54" s="68"/>
      <c r="FU54" s="68"/>
      <c r="FV54" s="68"/>
      <c r="FW54" s="68"/>
      <c r="FX54" s="68"/>
      <c r="FY54" s="68"/>
      <c r="FZ54" s="68"/>
      <c r="GA54" s="68"/>
      <c r="GB54" s="68"/>
      <c r="GC54" s="68"/>
      <c r="GD54" s="68"/>
      <c r="GE54" s="68"/>
      <c r="GF54" s="68"/>
      <c r="GG54" s="68"/>
      <c r="GH54" s="68"/>
      <c r="GI54" s="68"/>
      <c r="GJ54" s="68"/>
      <c r="GK54" s="68"/>
      <c r="GL54" s="68"/>
      <c r="GM54" s="68"/>
      <c r="GN54" s="68"/>
      <c r="GO54" s="68"/>
      <c r="GP54" s="68"/>
      <c r="GQ54" s="68"/>
      <c r="GR54" s="68"/>
      <c r="GS54" s="68"/>
      <c r="GT54" s="68"/>
      <c r="GU54" s="68"/>
      <c r="GV54" s="68"/>
      <c r="GW54" s="68"/>
      <c r="GX54" s="68"/>
      <c r="GY54" s="68"/>
      <c r="GZ54" s="68"/>
      <c r="HA54" s="68"/>
      <c r="HB54" s="68"/>
      <c r="HC54" s="68"/>
      <c r="HD54" s="68"/>
      <c r="HE54" s="68"/>
      <c r="HF54" s="68"/>
      <c r="HG54" s="68"/>
      <c r="HH54" s="68"/>
      <c r="HI54" s="68"/>
      <c r="HJ54" s="68"/>
      <c r="HK54" s="68"/>
      <c r="HL54" s="68"/>
      <c r="HM54" s="68"/>
      <c r="HN54" s="68"/>
      <c r="HO54" s="68"/>
      <c r="HP54" s="68"/>
      <c r="HQ54" s="68"/>
      <c r="HR54" s="68"/>
      <c r="HS54" s="68"/>
      <c r="HT54" s="68"/>
      <c r="HU54" s="68"/>
      <c r="HV54" s="68"/>
      <c r="HW54" s="68"/>
      <c r="HX54" s="68"/>
      <c r="HY54" s="68"/>
      <c r="HZ54" s="68"/>
      <c r="IA54" s="68"/>
      <c r="IB54" s="68"/>
      <c r="IC54" s="68"/>
      <c r="ID54" s="68"/>
      <c r="IE54" s="68"/>
      <c r="IF54" s="68"/>
      <c r="IG54" s="68"/>
    </row>
    <row r="55" spans="1:241" s="21" customFormat="1" ht="127.5">
      <c r="A55" s="191">
        <v>48</v>
      </c>
      <c r="B55" s="183" t="s">
        <v>111</v>
      </c>
      <c r="C55" s="82" t="s">
        <v>163</v>
      </c>
      <c r="D55" s="84" t="s">
        <v>172</v>
      </c>
      <c r="E55" s="84" t="s">
        <v>47</v>
      </c>
      <c r="F55" s="22" t="s">
        <v>67</v>
      </c>
      <c r="G55" s="22" t="s">
        <v>112</v>
      </c>
      <c r="H55" s="117">
        <v>39000000</v>
      </c>
      <c r="I55" s="117">
        <v>39000000</v>
      </c>
      <c r="J55" s="85">
        <f t="shared" si="4"/>
        <v>0</v>
      </c>
      <c r="K55" s="118">
        <v>180</v>
      </c>
      <c r="L55" s="133">
        <v>41822</v>
      </c>
      <c r="M55" s="133">
        <v>41823</v>
      </c>
      <c r="N55" s="133">
        <v>42006</v>
      </c>
      <c r="O55" s="27" t="s">
        <v>79</v>
      </c>
      <c r="P55" s="84" t="s">
        <v>436</v>
      </c>
      <c r="Q55" s="84" t="s">
        <v>435</v>
      </c>
      <c r="R55" s="183" t="s">
        <v>515</v>
      </c>
      <c r="S55" s="81">
        <v>41816</v>
      </c>
      <c r="T55" s="22" t="s">
        <v>568</v>
      </c>
      <c r="U55" s="22" t="s">
        <v>490</v>
      </c>
      <c r="V55" s="22" t="s">
        <v>521</v>
      </c>
      <c r="W55" s="98" t="s">
        <v>496</v>
      </c>
      <c r="X55" s="98"/>
      <c r="Y55" s="191">
        <v>48</v>
      </c>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c r="FC55" s="68"/>
      <c r="FD55" s="68"/>
      <c r="FE55" s="68"/>
      <c r="FF55" s="68"/>
      <c r="FG55" s="68"/>
      <c r="FH55" s="68"/>
      <c r="FI55" s="68"/>
      <c r="FJ55" s="68"/>
      <c r="FK55" s="68"/>
      <c r="FL55" s="68"/>
      <c r="FM55" s="68"/>
      <c r="FN55" s="68"/>
      <c r="FO55" s="68"/>
      <c r="FP55" s="68"/>
      <c r="FQ55" s="68"/>
      <c r="FR55" s="68"/>
      <c r="FS55" s="68"/>
      <c r="FT55" s="68"/>
      <c r="FU55" s="68"/>
      <c r="FV55" s="68"/>
      <c r="FW55" s="68"/>
      <c r="FX55" s="68"/>
      <c r="FY55" s="68"/>
      <c r="FZ55" s="68"/>
      <c r="GA55" s="68"/>
      <c r="GB55" s="68"/>
      <c r="GC55" s="68"/>
      <c r="GD55" s="68"/>
      <c r="GE55" s="68"/>
      <c r="GF55" s="68"/>
      <c r="GG55" s="68"/>
      <c r="GH55" s="68"/>
      <c r="GI55" s="68"/>
      <c r="GJ55" s="68"/>
      <c r="GK55" s="68"/>
      <c r="GL55" s="68"/>
      <c r="GM55" s="68"/>
      <c r="GN55" s="68"/>
      <c r="GO55" s="68"/>
      <c r="GP55" s="68"/>
      <c r="GQ55" s="68"/>
      <c r="GR55" s="68"/>
      <c r="GS55" s="68"/>
      <c r="GT55" s="68"/>
      <c r="GU55" s="68"/>
      <c r="GV55" s="68"/>
      <c r="GW55" s="68"/>
      <c r="GX55" s="68"/>
      <c r="GY55" s="68"/>
      <c r="GZ55" s="68"/>
      <c r="HA55" s="68"/>
      <c r="HB55" s="68"/>
      <c r="HC55" s="68"/>
      <c r="HD55" s="68"/>
      <c r="HE55" s="68"/>
      <c r="HF55" s="68"/>
      <c r="HG55" s="68"/>
      <c r="HH55" s="68"/>
      <c r="HI55" s="68"/>
      <c r="HJ55" s="68"/>
      <c r="HK55" s="68"/>
      <c r="HL55" s="68"/>
      <c r="HM55" s="68"/>
      <c r="HN55" s="68"/>
      <c r="HO55" s="68"/>
      <c r="HP55" s="68"/>
      <c r="HQ55" s="68"/>
      <c r="HR55" s="68"/>
      <c r="HS55" s="68"/>
      <c r="HT55" s="68"/>
      <c r="HU55" s="68"/>
      <c r="HV55" s="68"/>
      <c r="HW55" s="68"/>
      <c r="HX55" s="68"/>
      <c r="HY55" s="68"/>
      <c r="HZ55" s="68"/>
      <c r="IA55" s="68"/>
      <c r="IB55" s="68"/>
      <c r="IC55" s="68"/>
      <c r="ID55" s="68"/>
      <c r="IE55" s="68"/>
      <c r="IF55" s="68"/>
      <c r="IG55" s="68"/>
    </row>
    <row r="56" spans="1:241" s="21" customFormat="1" ht="144" customHeight="1">
      <c r="A56" s="191">
        <v>49</v>
      </c>
      <c r="B56" s="183" t="s">
        <v>111</v>
      </c>
      <c r="C56" s="82" t="s">
        <v>162</v>
      </c>
      <c r="D56" s="83" t="s">
        <v>48</v>
      </c>
      <c r="E56" s="84" t="s">
        <v>84</v>
      </c>
      <c r="F56" s="84" t="s">
        <v>69</v>
      </c>
      <c r="G56" s="84" t="s">
        <v>127</v>
      </c>
      <c r="H56" s="86">
        <v>27720000</v>
      </c>
      <c r="I56" s="86">
        <v>27369751</v>
      </c>
      <c r="J56" s="85">
        <f t="shared" si="4"/>
        <v>350249</v>
      </c>
      <c r="K56" s="118">
        <v>54</v>
      </c>
      <c r="L56" s="133">
        <v>41779</v>
      </c>
      <c r="M56" s="133">
        <v>41785</v>
      </c>
      <c r="N56" s="133">
        <v>41839</v>
      </c>
      <c r="O56" s="180" t="s">
        <v>230</v>
      </c>
      <c r="P56" s="84" t="s">
        <v>198</v>
      </c>
      <c r="Q56" s="84" t="s">
        <v>200</v>
      </c>
      <c r="R56" s="183" t="s">
        <v>488</v>
      </c>
      <c r="S56" s="81">
        <v>41729</v>
      </c>
      <c r="T56" s="22" t="s">
        <v>570</v>
      </c>
      <c r="U56" s="22" t="s">
        <v>490</v>
      </c>
      <c r="V56" s="22" t="s">
        <v>489</v>
      </c>
      <c r="W56" s="98" t="s">
        <v>376</v>
      </c>
      <c r="X56" s="98"/>
      <c r="Y56" s="191">
        <v>49</v>
      </c>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c r="FC56" s="68"/>
      <c r="FD56" s="68"/>
      <c r="FE56" s="68"/>
      <c r="FF56" s="68"/>
      <c r="FG56" s="68"/>
      <c r="FH56" s="68"/>
      <c r="FI56" s="68"/>
      <c r="FJ56" s="68"/>
      <c r="FK56" s="68"/>
      <c r="FL56" s="68"/>
      <c r="FM56" s="68"/>
      <c r="FN56" s="68"/>
      <c r="FO56" s="68"/>
      <c r="FP56" s="68"/>
      <c r="FQ56" s="68"/>
      <c r="FR56" s="68"/>
      <c r="FS56" s="68"/>
      <c r="FT56" s="68"/>
      <c r="FU56" s="68"/>
      <c r="FV56" s="68"/>
      <c r="FW56" s="68"/>
      <c r="FX56" s="68"/>
      <c r="FY56" s="68"/>
      <c r="FZ56" s="68"/>
      <c r="GA56" s="68"/>
      <c r="GB56" s="68"/>
      <c r="GC56" s="68"/>
      <c r="GD56" s="68"/>
      <c r="GE56" s="68"/>
      <c r="GF56" s="68"/>
      <c r="GG56" s="68"/>
      <c r="GH56" s="68"/>
      <c r="GI56" s="68"/>
      <c r="GJ56" s="68"/>
      <c r="GK56" s="68"/>
      <c r="GL56" s="68"/>
      <c r="GM56" s="68"/>
      <c r="GN56" s="68"/>
      <c r="GO56" s="68"/>
      <c r="GP56" s="68"/>
      <c r="GQ56" s="68"/>
      <c r="GR56" s="68"/>
      <c r="GS56" s="68"/>
      <c r="GT56" s="68"/>
      <c r="GU56" s="68"/>
      <c r="GV56" s="68"/>
      <c r="GW56" s="68"/>
      <c r="GX56" s="68"/>
      <c r="GY56" s="68"/>
      <c r="GZ56" s="68"/>
      <c r="HA56" s="68"/>
      <c r="HB56" s="68"/>
      <c r="HC56" s="68"/>
      <c r="HD56" s="68"/>
      <c r="HE56" s="68"/>
      <c r="HF56" s="68"/>
      <c r="HG56" s="68"/>
      <c r="HH56" s="68"/>
      <c r="HI56" s="68"/>
      <c r="HJ56" s="68"/>
      <c r="HK56" s="68"/>
      <c r="HL56" s="68"/>
      <c r="HM56" s="68"/>
      <c r="HN56" s="68"/>
      <c r="HO56" s="68"/>
      <c r="HP56" s="68"/>
      <c r="HQ56" s="68"/>
      <c r="HR56" s="68"/>
      <c r="HS56" s="68"/>
      <c r="HT56" s="68"/>
      <c r="HU56" s="68"/>
      <c r="HV56" s="68"/>
      <c r="HW56" s="68"/>
      <c r="HX56" s="68"/>
      <c r="HY56" s="68"/>
      <c r="HZ56" s="68"/>
      <c r="IA56" s="68"/>
      <c r="IB56" s="68"/>
      <c r="IC56" s="68"/>
      <c r="ID56" s="68"/>
      <c r="IE56" s="68"/>
      <c r="IF56" s="68"/>
      <c r="IG56" s="68"/>
    </row>
    <row r="57" spans="1:241" s="21" customFormat="1" ht="144.75" customHeight="1">
      <c r="A57" s="191">
        <v>50</v>
      </c>
      <c r="B57" s="183" t="s">
        <v>111</v>
      </c>
      <c r="C57" s="82" t="s">
        <v>162</v>
      </c>
      <c r="D57" s="83" t="s">
        <v>48</v>
      </c>
      <c r="E57" s="84" t="s">
        <v>84</v>
      </c>
      <c r="F57" s="84" t="s">
        <v>101</v>
      </c>
      <c r="G57" s="84" t="s">
        <v>127</v>
      </c>
      <c r="H57" s="182">
        <v>263950304</v>
      </c>
      <c r="I57" s="182">
        <v>263894047</v>
      </c>
      <c r="J57" s="85">
        <f t="shared" si="4"/>
        <v>56257</v>
      </c>
      <c r="K57" s="118">
        <v>365</v>
      </c>
      <c r="L57" s="133">
        <v>41838</v>
      </c>
      <c r="M57" s="133">
        <v>41840</v>
      </c>
      <c r="N57" s="133">
        <v>42204</v>
      </c>
      <c r="O57" s="26" t="s">
        <v>201</v>
      </c>
      <c r="P57" s="84" t="s">
        <v>198</v>
      </c>
      <c r="Q57" s="84" t="s">
        <v>199</v>
      </c>
      <c r="R57" s="183" t="s">
        <v>515</v>
      </c>
      <c r="S57" s="81">
        <v>41800</v>
      </c>
      <c r="T57" s="22" t="s">
        <v>557</v>
      </c>
      <c r="U57" s="111" t="s">
        <v>490</v>
      </c>
      <c r="V57" s="22" t="s">
        <v>518</v>
      </c>
      <c r="W57" s="98" t="s">
        <v>521</v>
      </c>
      <c r="X57" s="98"/>
      <c r="Y57" s="191">
        <v>50</v>
      </c>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row>
    <row r="58" spans="1:241" s="21" customFormat="1" ht="247.5" customHeight="1">
      <c r="A58" s="191">
        <v>51</v>
      </c>
      <c r="B58" s="183" t="s">
        <v>111</v>
      </c>
      <c r="C58" s="82" t="s">
        <v>162</v>
      </c>
      <c r="D58" s="83" t="s">
        <v>48</v>
      </c>
      <c r="E58" s="84" t="s">
        <v>84</v>
      </c>
      <c r="F58" s="22" t="s">
        <v>34</v>
      </c>
      <c r="G58" s="84" t="s">
        <v>102</v>
      </c>
      <c r="H58" s="137">
        <v>0</v>
      </c>
      <c r="I58" s="138">
        <v>0</v>
      </c>
      <c r="J58" s="85">
        <f t="shared" si="4"/>
        <v>0</v>
      </c>
      <c r="K58" s="138">
        <v>365</v>
      </c>
      <c r="L58" s="133">
        <v>41778</v>
      </c>
      <c r="M58" s="133">
        <v>41778</v>
      </c>
      <c r="N58" s="133">
        <v>42142</v>
      </c>
      <c r="O58" s="180" t="s">
        <v>228</v>
      </c>
      <c r="P58" s="22" t="s">
        <v>185</v>
      </c>
      <c r="Q58" s="84" t="s">
        <v>88</v>
      </c>
      <c r="R58" s="183" t="s">
        <v>515</v>
      </c>
      <c r="S58" s="81">
        <v>41663</v>
      </c>
      <c r="T58" s="22" t="s">
        <v>516</v>
      </c>
      <c r="U58" s="22" t="s">
        <v>490</v>
      </c>
      <c r="V58" s="22" t="s">
        <v>517</v>
      </c>
      <c r="W58" s="98" t="s">
        <v>496</v>
      </c>
      <c r="X58" s="98"/>
      <c r="Y58" s="191">
        <v>51</v>
      </c>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c r="FC58" s="68"/>
      <c r="FD58" s="68"/>
      <c r="FE58" s="68"/>
      <c r="FF58" s="68"/>
      <c r="FG58" s="68"/>
      <c r="FH58" s="68"/>
      <c r="FI58" s="68"/>
      <c r="FJ58" s="68"/>
      <c r="FK58" s="68"/>
      <c r="FL58" s="68"/>
      <c r="FM58" s="68"/>
      <c r="FN58" s="68"/>
      <c r="FO58" s="68"/>
      <c r="FP58" s="68"/>
      <c r="FQ58" s="68"/>
      <c r="FR58" s="68"/>
      <c r="FS58" s="68"/>
      <c r="FT58" s="68"/>
      <c r="FU58" s="68"/>
      <c r="FV58" s="68"/>
      <c r="FW58" s="68"/>
      <c r="FX58" s="68"/>
      <c r="FY58" s="68"/>
      <c r="FZ58" s="68"/>
      <c r="GA58" s="68"/>
      <c r="GB58" s="68"/>
      <c r="GC58" s="68"/>
      <c r="GD58" s="68"/>
      <c r="GE58" s="68"/>
      <c r="GF58" s="68"/>
      <c r="GG58" s="68"/>
      <c r="GH58" s="68"/>
      <c r="GI58" s="68"/>
      <c r="GJ58" s="68"/>
      <c r="GK58" s="68"/>
      <c r="GL58" s="68"/>
      <c r="GM58" s="68"/>
      <c r="GN58" s="68"/>
      <c r="GO58" s="68"/>
      <c r="GP58" s="68"/>
      <c r="GQ58" s="68"/>
      <c r="GR58" s="68"/>
      <c r="GS58" s="68"/>
      <c r="GT58" s="68"/>
      <c r="GU58" s="68"/>
      <c r="GV58" s="68"/>
      <c r="GW58" s="68"/>
      <c r="GX58" s="68"/>
      <c r="GY58" s="68"/>
      <c r="GZ58" s="68"/>
      <c r="HA58" s="68"/>
      <c r="HB58" s="68"/>
      <c r="HC58" s="68"/>
      <c r="HD58" s="68"/>
      <c r="HE58" s="68"/>
      <c r="HF58" s="68"/>
      <c r="HG58" s="68"/>
      <c r="HH58" s="68"/>
      <c r="HI58" s="68"/>
      <c r="HJ58" s="68"/>
      <c r="HK58" s="68"/>
      <c r="HL58" s="68"/>
      <c r="HM58" s="68"/>
      <c r="HN58" s="68"/>
      <c r="HO58" s="68"/>
      <c r="HP58" s="68"/>
      <c r="HQ58" s="68"/>
      <c r="HR58" s="68"/>
      <c r="HS58" s="68"/>
      <c r="HT58" s="68"/>
      <c r="HU58" s="68"/>
      <c r="HV58" s="68"/>
      <c r="HW58" s="68"/>
      <c r="HX58" s="68"/>
      <c r="HY58" s="68"/>
      <c r="HZ58" s="68"/>
      <c r="IA58" s="68"/>
      <c r="IB58" s="68"/>
      <c r="IC58" s="68"/>
      <c r="ID58" s="68"/>
      <c r="IE58" s="68"/>
      <c r="IF58" s="68"/>
      <c r="IG58" s="68"/>
    </row>
    <row r="59" spans="1:241" s="21" customFormat="1" ht="165.75" customHeight="1">
      <c r="A59" s="191">
        <v>52</v>
      </c>
      <c r="B59" s="84" t="s">
        <v>109</v>
      </c>
      <c r="C59" s="90">
        <v>31202</v>
      </c>
      <c r="D59" s="83" t="s">
        <v>48</v>
      </c>
      <c r="E59" s="84" t="s">
        <v>169</v>
      </c>
      <c r="F59" s="22" t="s">
        <v>69</v>
      </c>
      <c r="G59" s="22" t="s">
        <v>112</v>
      </c>
      <c r="H59" s="86">
        <v>27000000</v>
      </c>
      <c r="I59" s="182">
        <v>17238000</v>
      </c>
      <c r="J59" s="85">
        <f t="shared" si="4"/>
        <v>9762000</v>
      </c>
      <c r="K59" s="92">
        <v>90</v>
      </c>
      <c r="L59" s="88">
        <v>41809</v>
      </c>
      <c r="M59" s="88">
        <v>41823</v>
      </c>
      <c r="N59" s="88">
        <v>41914</v>
      </c>
      <c r="O59" s="180" t="s">
        <v>238</v>
      </c>
      <c r="P59" s="22" t="s">
        <v>237</v>
      </c>
      <c r="Q59" s="84" t="s">
        <v>134</v>
      </c>
      <c r="R59" s="183" t="s">
        <v>510</v>
      </c>
      <c r="S59" s="81">
        <v>41703</v>
      </c>
      <c r="T59" s="22" t="s">
        <v>550</v>
      </c>
      <c r="U59" s="22" t="s">
        <v>490</v>
      </c>
      <c r="V59" s="22" t="s">
        <v>521</v>
      </c>
      <c r="W59" s="98" t="s">
        <v>538</v>
      </c>
      <c r="X59" s="98"/>
      <c r="Y59" s="191">
        <v>52</v>
      </c>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68"/>
      <c r="FH59" s="68"/>
      <c r="FI59" s="68"/>
      <c r="FJ59" s="68"/>
      <c r="FK59" s="68"/>
      <c r="FL59" s="68"/>
      <c r="FM59" s="68"/>
      <c r="FN59" s="68"/>
      <c r="FO59" s="68"/>
      <c r="FP59" s="68"/>
      <c r="FQ59" s="68"/>
      <c r="FR59" s="68"/>
      <c r="FS59" s="68"/>
      <c r="FT59" s="68"/>
      <c r="FU59" s="68"/>
      <c r="FV59" s="68"/>
      <c r="FW59" s="68"/>
      <c r="FX59" s="68"/>
      <c r="FY59" s="68"/>
      <c r="FZ59" s="68"/>
      <c r="GA59" s="68"/>
      <c r="GB59" s="68"/>
      <c r="GC59" s="68"/>
      <c r="GD59" s="68"/>
      <c r="GE59" s="68"/>
      <c r="GF59" s="68"/>
      <c r="GG59" s="68"/>
      <c r="GH59" s="68"/>
      <c r="GI59" s="68"/>
      <c r="GJ59" s="68"/>
      <c r="GK59" s="68"/>
      <c r="GL59" s="68"/>
      <c r="GM59" s="68"/>
      <c r="GN59" s="68"/>
      <c r="GO59" s="68"/>
      <c r="GP59" s="68"/>
      <c r="GQ59" s="68"/>
      <c r="GR59" s="68"/>
      <c r="GS59" s="68"/>
      <c r="GT59" s="68"/>
      <c r="GU59" s="68"/>
      <c r="GV59" s="68"/>
      <c r="GW59" s="68"/>
      <c r="GX59" s="68"/>
      <c r="GY59" s="68"/>
      <c r="GZ59" s="68"/>
      <c r="HA59" s="68"/>
      <c r="HB59" s="68"/>
      <c r="HC59" s="68"/>
      <c r="HD59" s="68"/>
      <c r="HE59" s="68"/>
      <c r="HF59" s="68"/>
      <c r="HG59" s="68"/>
      <c r="HH59" s="68"/>
      <c r="HI59" s="68"/>
      <c r="HJ59" s="68"/>
      <c r="HK59" s="68"/>
      <c r="HL59" s="68"/>
      <c r="HM59" s="68"/>
      <c r="HN59" s="68"/>
      <c r="HO59" s="68"/>
      <c r="HP59" s="68"/>
      <c r="HQ59" s="68"/>
      <c r="HR59" s="68"/>
      <c r="HS59" s="68"/>
      <c r="HT59" s="68"/>
      <c r="HU59" s="68"/>
      <c r="HV59" s="68"/>
      <c r="HW59" s="68"/>
      <c r="HX59" s="68"/>
      <c r="HY59" s="68"/>
      <c r="HZ59" s="68"/>
      <c r="IA59" s="68"/>
      <c r="IB59" s="68"/>
      <c r="IC59" s="68"/>
      <c r="ID59" s="68"/>
      <c r="IE59" s="68"/>
      <c r="IF59" s="68"/>
      <c r="IG59" s="68"/>
    </row>
    <row r="60" spans="1:241" s="21" customFormat="1" ht="191.25" customHeight="1">
      <c r="A60" s="191">
        <v>53</v>
      </c>
      <c r="B60" s="84" t="s">
        <v>109</v>
      </c>
      <c r="C60" s="90">
        <v>31202</v>
      </c>
      <c r="D60" s="83" t="s">
        <v>48</v>
      </c>
      <c r="E60" s="84" t="s">
        <v>169</v>
      </c>
      <c r="F60" s="22" t="s">
        <v>69</v>
      </c>
      <c r="G60" s="22" t="s">
        <v>112</v>
      </c>
      <c r="H60" s="86">
        <v>9235000</v>
      </c>
      <c r="I60" s="182">
        <v>9000000</v>
      </c>
      <c r="J60" s="85">
        <f t="shared" si="4"/>
        <v>235000</v>
      </c>
      <c r="K60" s="100">
        <v>4</v>
      </c>
      <c r="L60" s="88">
        <v>41786</v>
      </c>
      <c r="M60" s="88">
        <v>41786</v>
      </c>
      <c r="N60" s="88">
        <v>41790</v>
      </c>
      <c r="O60" s="180" t="s">
        <v>577</v>
      </c>
      <c r="P60" s="111" t="s">
        <v>205</v>
      </c>
      <c r="Q60" s="83" t="s">
        <v>19</v>
      </c>
      <c r="R60" s="183" t="s">
        <v>510</v>
      </c>
      <c r="S60" s="81">
        <v>41771</v>
      </c>
      <c r="T60" s="22" t="s">
        <v>556</v>
      </c>
      <c r="U60" s="22" t="s">
        <v>490</v>
      </c>
      <c r="V60" s="22" t="s">
        <v>487</v>
      </c>
      <c r="W60" s="98" t="s">
        <v>538</v>
      </c>
      <c r="X60" s="98"/>
      <c r="Y60" s="191">
        <v>53</v>
      </c>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68"/>
      <c r="FU60" s="68"/>
      <c r="FV60" s="68"/>
      <c r="FW60" s="68"/>
      <c r="FX60" s="68"/>
      <c r="FY60" s="68"/>
      <c r="FZ60" s="68"/>
      <c r="GA60" s="68"/>
      <c r="GB60" s="68"/>
      <c r="GC60" s="68"/>
      <c r="GD60" s="68"/>
      <c r="GE60" s="68"/>
      <c r="GF60" s="68"/>
      <c r="GG60" s="68"/>
      <c r="GH60" s="68"/>
      <c r="GI60" s="68"/>
      <c r="GJ60" s="68"/>
      <c r="GK60" s="68"/>
      <c r="GL60" s="68"/>
      <c r="GM60" s="68"/>
      <c r="GN60" s="68"/>
      <c r="GO60" s="68"/>
      <c r="GP60" s="68"/>
      <c r="GQ60" s="68"/>
      <c r="GR60" s="68"/>
      <c r="GS60" s="68"/>
      <c r="GT60" s="68"/>
      <c r="GU60" s="68"/>
      <c r="GV60" s="68"/>
      <c r="GW60" s="68"/>
      <c r="GX60" s="68"/>
      <c r="GY60" s="68"/>
      <c r="GZ60" s="68"/>
      <c r="HA60" s="68"/>
      <c r="HB60" s="68"/>
      <c r="HC60" s="68"/>
      <c r="HD60" s="68"/>
      <c r="HE60" s="68"/>
      <c r="HF60" s="68"/>
      <c r="HG60" s="68"/>
      <c r="HH60" s="68"/>
      <c r="HI60" s="68"/>
      <c r="HJ60" s="68"/>
      <c r="HK60" s="68"/>
      <c r="HL60" s="68"/>
      <c r="HM60" s="68"/>
      <c r="HN60" s="68"/>
      <c r="HO60" s="68"/>
      <c r="HP60" s="68"/>
      <c r="HQ60" s="68"/>
      <c r="HR60" s="68"/>
      <c r="HS60" s="68"/>
      <c r="HT60" s="68"/>
      <c r="HU60" s="68"/>
      <c r="HV60" s="68"/>
      <c r="HW60" s="68"/>
      <c r="HX60" s="68"/>
      <c r="HY60" s="68"/>
      <c r="HZ60" s="68"/>
      <c r="IA60" s="68"/>
      <c r="IB60" s="68"/>
      <c r="IC60" s="68"/>
      <c r="ID60" s="68"/>
      <c r="IE60" s="68"/>
      <c r="IF60" s="68"/>
      <c r="IG60" s="68"/>
    </row>
    <row r="61" spans="1:241" s="21" customFormat="1" ht="119.25" customHeight="1">
      <c r="A61" s="191">
        <v>54</v>
      </c>
      <c r="B61" s="84" t="s">
        <v>109</v>
      </c>
      <c r="C61" s="90">
        <v>31202</v>
      </c>
      <c r="D61" s="83" t="s">
        <v>48</v>
      </c>
      <c r="E61" s="139" t="s">
        <v>169</v>
      </c>
      <c r="F61" s="22" t="s">
        <v>69</v>
      </c>
      <c r="G61" s="22" t="s">
        <v>112</v>
      </c>
      <c r="H61" s="140">
        <v>7761600</v>
      </c>
      <c r="I61" s="182">
        <v>7596960</v>
      </c>
      <c r="J61" s="85">
        <f t="shared" si="4"/>
        <v>164640</v>
      </c>
      <c r="K61" s="100">
        <v>240</v>
      </c>
      <c r="L61" s="88">
        <v>41750</v>
      </c>
      <c r="M61" s="88">
        <v>41768</v>
      </c>
      <c r="N61" s="88">
        <v>42012</v>
      </c>
      <c r="O61" s="180" t="s">
        <v>221</v>
      </c>
      <c r="P61" s="111" t="s">
        <v>247</v>
      </c>
      <c r="Q61" s="84" t="s">
        <v>91</v>
      </c>
      <c r="R61" s="183" t="s">
        <v>510</v>
      </c>
      <c r="S61" s="81">
        <v>41705</v>
      </c>
      <c r="T61" s="22" t="s">
        <v>861</v>
      </c>
      <c r="U61" s="22" t="s">
        <v>490</v>
      </c>
      <c r="V61" s="22" t="s">
        <v>489</v>
      </c>
      <c r="W61" s="98" t="s">
        <v>538</v>
      </c>
      <c r="X61" s="98"/>
      <c r="Y61" s="191">
        <v>54</v>
      </c>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c r="FC61" s="68"/>
      <c r="FD61" s="68"/>
      <c r="FE61" s="68"/>
      <c r="FF61" s="68"/>
      <c r="FG61" s="68"/>
      <c r="FH61" s="68"/>
      <c r="FI61" s="68"/>
      <c r="FJ61" s="68"/>
      <c r="FK61" s="68"/>
      <c r="FL61" s="68"/>
      <c r="FM61" s="68"/>
      <c r="FN61" s="68"/>
      <c r="FO61" s="68"/>
      <c r="FP61" s="68"/>
      <c r="FQ61" s="68"/>
      <c r="FR61" s="68"/>
      <c r="FS61" s="68"/>
      <c r="FT61" s="68"/>
      <c r="FU61" s="68"/>
      <c r="FV61" s="68"/>
      <c r="FW61" s="68"/>
      <c r="FX61" s="68"/>
      <c r="FY61" s="68"/>
      <c r="FZ61" s="68"/>
      <c r="GA61" s="68"/>
      <c r="GB61" s="68"/>
      <c r="GC61" s="68"/>
      <c r="GD61" s="68"/>
      <c r="GE61" s="68"/>
      <c r="GF61" s="68"/>
      <c r="GG61" s="68"/>
      <c r="GH61" s="68"/>
      <c r="GI61" s="68"/>
      <c r="GJ61" s="68"/>
      <c r="GK61" s="68"/>
      <c r="GL61" s="68"/>
      <c r="GM61" s="68"/>
      <c r="GN61" s="68"/>
      <c r="GO61" s="68"/>
      <c r="GP61" s="68"/>
      <c r="GQ61" s="68"/>
      <c r="GR61" s="68"/>
      <c r="GS61" s="68"/>
      <c r="GT61" s="68"/>
      <c r="GU61" s="68"/>
      <c r="GV61" s="68"/>
      <c r="GW61" s="68"/>
      <c r="GX61" s="68"/>
      <c r="GY61" s="68"/>
      <c r="GZ61" s="68"/>
      <c r="HA61" s="68"/>
      <c r="HB61" s="68"/>
      <c r="HC61" s="68"/>
      <c r="HD61" s="68"/>
      <c r="HE61" s="68"/>
      <c r="HF61" s="68"/>
      <c r="HG61" s="68"/>
      <c r="HH61" s="68"/>
      <c r="HI61" s="68"/>
      <c r="HJ61" s="68"/>
      <c r="HK61" s="68"/>
      <c r="HL61" s="68"/>
      <c r="HM61" s="68"/>
      <c r="HN61" s="68"/>
      <c r="HO61" s="68"/>
      <c r="HP61" s="68"/>
      <c r="HQ61" s="68"/>
      <c r="HR61" s="68"/>
      <c r="HS61" s="68"/>
      <c r="HT61" s="68"/>
      <c r="HU61" s="68"/>
      <c r="HV61" s="68"/>
      <c r="HW61" s="68"/>
      <c r="HX61" s="68"/>
      <c r="HY61" s="68"/>
      <c r="HZ61" s="68"/>
      <c r="IA61" s="68"/>
      <c r="IB61" s="68"/>
      <c r="IC61" s="68"/>
      <c r="ID61" s="68"/>
      <c r="IE61" s="68"/>
      <c r="IF61" s="68"/>
      <c r="IG61" s="68"/>
    </row>
    <row r="62" spans="1:241" s="21" customFormat="1" ht="125.25" customHeight="1">
      <c r="A62" s="191">
        <v>55</v>
      </c>
      <c r="B62" s="84" t="s">
        <v>109</v>
      </c>
      <c r="C62" s="90">
        <v>31202</v>
      </c>
      <c r="D62" s="83" t="s">
        <v>48</v>
      </c>
      <c r="E62" s="84" t="s">
        <v>152</v>
      </c>
      <c r="F62" s="22" t="s">
        <v>69</v>
      </c>
      <c r="G62" s="22" t="s">
        <v>112</v>
      </c>
      <c r="H62" s="86">
        <v>4403360</v>
      </c>
      <c r="I62" s="182">
        <v>1999000</v>
      </c>
      <c r="J62" s="85">
        <f t="shared" si="4"/>
        <v>2404360</v>
      </c>
      <c r="K62" s="100">
        <v>15</v>
      </c>
      <c r="L62" s="88">
        <v>41761</v>
      </c>
      <c r="M62" s="88">
        <v>41768</v>
      </c>
      <c r="N62" s="88">
        <v>41788</v>
      </c>
      <c r="O62" s="180" t="s">
        <v>224</v>
      </c>
      <c r="P62" s="84" t="s">
        <v>241</v>
      </c>
      <c r="Q62" s="84" t="s">
        <v>70</v>
      </c>
      <c r="R62" s="183" t="s">
        <v>510</v>
      </c>
      <c r="S62" s="81">
        <v>41681</v>
      </c>
      <c r="T62" s="22" t="s">
        <v>862</v>
      </c>
      <c r="U62" s="22" t="s">
        <v>490</v>
      </c>
      <c r="V62" s="22" t="s">
        <v>511</v>
      </c>
      <c r="W62" s="98" t="s">
        <v>538</v>
      </c>
      <c r="X62" s="98"/>
      <c r="Y62" s="191">
        <v>55</v>
      </c>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c r="FC62" s="68"/>
      <c r="FD62" s="68"/>
      <c r="FE62" s="68"/>
      <c r="FF62" s="68"/>
      <c r="FG62" s="68"/>
      <c r="FH62" s="68"/>
      <c r="FI62" s="68"/>
      <c r="FJ62" s="68"/>
      <c r="FK62" s="68"/>
      <c r="FL62" s="68"/>
      <c r="FM62" s="68"/>
      <c r="FN62" s="68"/>
      <c r="FO62" s="68"/>
      <c r="FP62" s="68"/>
      <c r="FQ62" s="68"/>
      <c r="FR62" s="68"/>
      <c r="FS62" s="68"/>
      <c r="FT62" s="68"/>
      <c r="FU62" s="68"/>
      <c r="FV62" s="68"/>
      <c r="FW62" s="68"/>
      <c r="FX62" s="68"/>
      <c r="FY62" s="68"/>
      <c r="FZ62" s="68"/>
      <c r="GA62" s="68"/>
      <c r="GB62" s="68"/>
      <c r="GC62" s="68"/>
      <c r="GD62" s="68"/>
      <c r="GE62" s="68"/>
      <c r="GF62" s="68"/>
      <c r="GG62" s="68"/>
      <c r="GH62" s="68"/>
      <c r="GI62" s="68"/>
      <c r="GJ62" s="68"/>
      <c r="GK62" s="68"/>
      <c r="GL62" s="68"/>
      <c r="GM62" s="68"/>
      <c r="GN62" s="68"/>
      <c r="GO62" s="68"/>
      <c r="GP62" s="68"/>
      <c r="GQ62" s="68"/>
      <c r="GR62" s="68"/>
      <c r="GS62" s="68"/>
      <c r="GT62" s="68"/>
      <c r="GU62" s="68"/>
      <c r="GV62" s="68"/>
      <c r="GW62" s="68"/>
      <c r="GX62" s="68"/>
      <c r="GY62" s="68"/>
      <c r="GZ62" s="68"/>
      <c r="HA62" s="68"/>
      <c r="HB62" s="68"/>
      <c r="HC62" s="68"/>
      <c r="HD62" s="68"/>
      <c r="HE62" s="68"/>
      <c r="HF62" s="68"/>
      <c r="HG62" s="68"/>
      <c r="HH62" s="68"/>
      <c r="HI62" s="68"/>
      <c r="HJ62" s="68"/>
      <c r="HK62" s="68"/>
      <c r="HL62" s="68"/>
      <c r="HM62" s="68"/>
      <c r="HN62" s="68"/>
      <c r="HO62" s="68"/>
      <c r="HP62" s="68"/>
      <c r="HQ62" s="68"/>
      <c r="HR62" s="68"/>
      <c r="HS62" s="68"/>
      <c r="HT62" s="68"/>
      <c r="HU62" s="68"/>
      <c r="HV62" s="68"/>
      <c r="HW62" s="68"/>
      <c r="HX62" s="68"/>
      <c r="HY62" s="68"/>
      <c r="HZ62" s="68"/>
      <c r="IA62" s="68"/>
      <c r="IB62" s="68"/>
      <c r="IC62" s="68"/>
      <c r="ID62" s="68"/>
      <c r="IE62" s="68"/>
      <c r="IF62" s="68"/>
      <c r="IG62" s="68"/>
    </row>
    <row r="63" spans="1:241" s="21" customFormat="1" ht="85.5" customHeight="1">
      <c r="A63" s="191">
        <v>56</v>
      </c>
      <c r="B63" s="84" t="s">
        <v>109</v>
      </c>
      <c r="C63" s="90">
        <v>31202</v>
      </c>
      <c r="D63" s="83" t="s">
        <v>48</v>
      </c>
      <c r="E63" s="84" t="s">
        <v>169</v>
      </c>
      <c r="F63" s="22" t="s">
        <v>69</v>
      </c>
      <c r="G63" s="22" t="s">
        <v>112</v>
      </c>
      <c r="H63" s="86">
        <v>22000000</v>
      </c>
      <c r="I63" s="141">
        <v>14019095</v>
      </c>
      <c r="J63" s="85">
        <f t="shared" si="4"/>
        <v>7980905</v>
      </c>
      <c r="K63" s="100">
        <v>90</v>
      </c>
      <c r="L63" s="88">
        <v>41834</v>
      </c>
      <c r="M63" s="88" t="s">
        <v>961</v>
      </c>
      <c r="N63" s="88">
        <v>41932</v>
      </c>
      <c r="O63" s="136" t="s">
        <v>534</v>
      </c>
      <c r="P63" s="93" t="s">
        <v>533</v>
      </c>
      <c r="Q63" s="83" t="s">
        <v>58</v>
      </c>
      <c r="R63" s="183" t="s">
        <v>510</v>
      </c>
      <c r="S63" s="81">
        <v>41703</v>
      </c>
      <c r="T63" s="22" t="s">
        <v>571</v>
      </c>
      <c r="U63" s="22" t="s">
        <v>490</v>
      </c>
      <c r="V63" s="22" t="s">
        <v>511</v>
      </c>
      <c r="W63" s="98" t="s">
        <v>521</v>
      </c>
      <c r="X63" s="98"/>
      <c r="Y63" s="191">
        <v>56</v>
      </c>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68"/>
      <c r="FH63" s="68"/>
      <c r="FI63" s="68"/>
      <c r="FJ63" s="68"/>
      <c r="FK63" s="68"/>
      <c r="FL63" s="68"/>
      <c r="FM63" s="68"/>
      <c r="FN63" s="68"/>
      <c r="FO63" s="68"/>
      <c r="FP63" s="68"/>
      <c r="FQ63" s="68"/>
      <c r="FR63" s="68"/>
      <c r="FS63" s="68"/>
      <c r="FT63" s="68"/>
      <c r="FU63" s="68"/>
      <c r="FV63" s="68"/>
      <c r="FW63" s="68"/>
      <c r="FX63" s="68"/>
      <c r="FY63" s="68"/>
      <c r="FZ63" s="68"/>
      <c r="GA63" s="68"/>
      <c r="GB63" s="68"/>
      <c r="GC63" s="68"/>
      <c r="GD63" s="68"/>
      <c r="GE63" s="68"/>
      <c r="GF63" s="68"/>
      <c r="GG63" s="68"/>
      <c r="GH63" s="68"/>
      <c r="GI63" s="68"/>
      <c r="GJ63" s="68"/>
      <c r="GK63" s="68"/>
      <c r="GL63" s="68"/>
      <c r="GM63" s="68"/>
      <c r="GN63" s="68"/>
      <c r="GO63" s="68"/>
      <c r="GP63" s="68"/>
      <c r="GQ63" s="68"/>
      <c r="GR63" s="68"/>
      <c r="GS63" s="68"/>
      <c r="GT63" s="68"/>
      <c r="GU63" s="68"/>
      <c r="GV63" s="68"/>
      <c r="GW63" s="68"/>
      <c r="GX63" s="68"/>
      <c r="GY63" s="68"/>
      <c r="GZ63" s="68"/>
      <c r="HA63" s="68"/>
      <c r="HB63" s="68"/>
      <c r="HC63" s="68"/>
      <c r="HD63" s="68"/>
      <c r="HE63" s="68"/>
      <c r="HF63" s="68"/>
      <c r="HG63" s="68"/>
      <c r="HH63" s="68"/>
      <c r="HI63" s="68"/>
      <c r="HJ63" s="68"/>
      <c r="HK63" s="68"/>
      <c r="HL63" s="68"/>
      <c r="HM63" s="68"/>
      <c r="HN63" s="68"/>
      <c r="HO63" s="68"/>
      <c r="HP63" s="68"/>
      <c r="HQ63" s="68"/>
      <c r="HR63" s="68"/>
      <c r="HS63" s="68"/>
      <c r="HT63" s="68"/>
      <c r="HU63" s="68"/>
      <c r="HV63" s="68"/>
      <c r="HW63" s="68"/>
      <c r="HX63" s="68"/>
      <c r="HY63" s="68"/>
      <c r="HZ63" s="68"/>
      <c r="IA63" s="68"/>
      <c r="IB63" s="68"/>
      <c r="IC63" s="68"/>
      <c r="ID63" s="68"/>
      <c r="IE63" s="68"/>
      <c r="IF63" s="68"/>
      <c r="IG63" s="68"/>
    </row>
    <row r="64" spans="1:241" s="21" customFormat="1" ht="89.25" customHeight="1">
      <c r="A64" s="191">
        <v>57</v>
      </c>
      <c r="B64" s="84" t="s">
        <v>109</v>
      </c>
      <c r="C64" s="90">
        <v>31202</v>
      </c>
      <c r="D64" s="83" t="s">
        <v>48</v>
      </c>
      <c r="E64" s="84" t="s">
        <v>169</v>
      </c>
      <c r="F64" s="22" t="s">
        <v>67</v>
      </c>
      <c r="G64" s="22" t="s">
        <v>112</v>
      </c>
      <c r="H64" s="86">
        <v>36000000</v>
      </c>
      <c r="I64" s="86">
        <v>36000000</v>
      </c>
      <c r="J64" s="85">
        <f t="shared" si="4"/>
        <v>0</v>
      </c>
      <c r="K64" s="100">
        <v>240</v>
      </c>
      <c r="L64" s="88">
        <v>41662</v>
      </c>
      <c r="M64" s="88">
        <v>41666</v>
      </c>
      <c r="N64" s="88">
        <v>41908</v>
      </c>
      <c r="O64" s="180" t="s">
        <v>208</v>
      </c>
      <c r="P64" s="83" t="s">
        <v>243</v>
      </c>
      <c r="Q64" s="83" t="s">
        <v>18</v>
      </c>
      <c r="R64" s="183" t="s">
        <v>510</v>
      </c>
      <c r="S64" s="81">
        <v>41656</v>
      </c>
      <c r="T64" s="22" t="s">
        <v>679</v>
      </c>
      <c r="U64" s="22" t="s">
        <v>490</v>
      </c>
      <c r="V64" s="22" t="s">
        <v>489</v>
      </c>
      <c r="W64" s="98" t="s">
        <v>485</v>
      </c>
      <c r="X64" s="98"/>
      <c r="Y64" s="191">
        <v>57</v>
      </c>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68"/>
      <c r="FH64" s="68"/>
      <c r="FI64" s="68"/>
      <c r="FJ64" s="68"/>
      <c r="FK64" s="68"/>
      <c r="FL64" s="68"/>
      <c r="FM64" s="68"/>
      <c r="FN64" s="68"/>
      <c r="FO64" s="68"/>
      <c r="FP64" s="68"/>
      <c r="FQ64" s="68"/>
      <c r="FR64" s="68"/>
      <c r="FS64" s="68"/>
      <c r="FT64" s="68"/>
      <c r="FU64" s="68"/>
      <c r="FV64" s="68"/>
      <c r="FW64" s="68"/>
      <c r="FX64" s="68"/>
      <c r="FY64" s="68"/>
      <c r="FZ64" s="68"/>
      <c r="GA64" s="68"/>
      <c r="GB64" s="68"/>
      <c r="GC64" s="68"/>
      <c r="GD64" s="68"/>
      <c r="GE64" s="68"/>
      <c r="GF64" s="68"/>
      <c r="GG64" s="68"/>
      <c r="GH64" s="68"/>
      <c r="GI64" s="68"/>
      <c r="GJ64" s="68"/>
      <c r="GK64" s="68"/>
      <c r="GL64" s="68"/>
      <c r="GM64" s="68"/>
      <c r="GN64" s="68"/>
      <c r="GO64" s="68"/>
      <c r="GP64" s="68"/>
      <c r="GQ64" s="68"/>
      <c r="GR64" s="68"/>
      <c r="GS64" s="68"/>
      <c r="GT64" s="68"/>
      <c r="GU64" s="68"/>
      <c r="GV64" s="68"/>
      <c r="GW64" s="68"/>
      <c r="GX64" s="68"/>
      <c r="GY64" s="68"/>
      <c r="GZ64" s="68"/>
      <c r="HA64" s="68"/>
      <c r="HB64" s="68"/>
      <c r="HC64" s="68"/>
      <c r="HD64" s="68"/>
      <c r="HE64" s="68"/>
      <c r="HF64" s="68"/>
      <c r="HG64" s="68"/>
      <c r="HH64" s="68"/>
      <c r="HI64" s="68"/>
      <c r="HJ64" s="68"/>
      <c r="HK64" s="68"/>
      <c r="HL64" s="68"/>
      <c r="HM64" s="68"/>
      <c r="HN64" s="68"/>
      <c r="HO64" s="68"/>
      <c r="HP64" s="68"/>
      <c r="HQ64" s="68"/>
      <c r="HR64" s="68"/>
      <c r="HS64" s="68"/>
      <c r="HT64" s="68"/>
      <c r="HU64" s="68"/>
      <c r="HV64" s="68"/>
      <c r="HW64" s="68"/>
      <c r="HX64" s="68"/>
      <c r="HY64" s="68"/>
      <c r="HZ64" s="68"/>
      <c r="IA64" s="68"/>
      <c r="IB64" s="68"/>
      <c r="IC64" s="68"/>
      <c r="ID64" s="68"/>
      <c r="IE64" s="68"/>
      <c r="IF64" s="68"/>
      <c r="IG64" s="68"/>
    </row>
    <row r="65" spans="1:240" s="21" customFormat="1" ht="119.25" customHeight="1">
      <c r="A65" s="191">
        <v>58</v>
      </c>
      <c r="B65" s="183" t="s">
        <v>133</v>
      </c>
      <c r="C65" s="82" t="s">
        <v>163</v>
      </c>
      <c r="D65" s="84" t="s">
        <v>172</v>
      </c>
      <c r="E65" s="84" t="s">
        <v>47</v>
      </c>
      <c r="F65" s="22" t="s">
        <v>67</v>
      </c>
      <c r="G65" s="22" t="s">
        <v>112</v>
      </c>
      <c r="H65" s="142">
        <v>6333600</v>
      </c>
      <c r="I65" s="142">
        <v>6333600</v>
      </c>
      <c r="J65" s="85">
        <f t="shared" si="4"/>
        <v>0</v>
      </c>
      <c r="K65" s="92">
        <v>4</v>
      </c>
      <c r="L65" s="88">
        <v>41663</v>
      </c>
      <c r="M65" s="88">
        <v>41669</v>
      </c>
      <c r="N65" s="88">
        <v>41912</v>
      </c>
      <c r="O65" s="180" t="s">
        <v>211</v>
      </c>
      <c r="P65" s="65" t="s">
        <v>103</v>
      </c>
      <c r="Q65" s="65" t="s">
        <v>135</v>
      </c>
      <c r="R65" s="183" t="s">
        <v>505</v>
      </c>
      <c r="S65" s="81">
        <v>41661</v>
      </c>
      <c r="T65" s="22" t="s">
        <v>871</v>
      </c>
      <c r="U65" s="22" t="s">
        <v>490</v>
      </c>
      <c r="V65" s="22" t="s">
        <v>521</v>
      </c>
      <c r="W65" s="98" t="s">
        <v>496</v>
      </c>
      <c r="X65" s="98"/>
      <c r="Y65" s="191">
        <v>58</v>
      </c>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c r="FC65" s="68"/>
      <c r="FD65" s="68"/>
      <c r="FE65" s="68"/>
      <c r="FF65" s="68"/>
      <c r="FG65" s="68"/>
      <c r="FH65" s="68"/>
      <c r="FI65" s="68"/>
      <c r="FJ65" s="68"/>
      <c r="FK65" s="68"/>
      <c r="FL65" s="68"/>
      <c r="FM65" s="68"/>
      <c r="FN65" s="68"/>
      <c r="FO65" s="68"/>
      <c r="FP65" s="68"/>
      <c r="FQ65" s="68"/>
      <c r="FR65" s="68"/>
      <c r="FS65" s="68"/>
      <c r="FT65" s="68"/>
      <c r="FU65" s="68"/>
      <c r="FV65" s="68"/>
      <c r="FW65" s="68"/>
      <c r="FX65" s="68"/>
      <c r="FY65" s="68"/>
      <c r="FZ65" s="68"/>
      <c r="GA65" s="68"/>
      <c r="GB65" s="68"/>
      <c r="GC65" s="68"/>
      <c r="GD65" s="68"/>
      <c r="GE65" s="68"/>
      <c r="GF65" s="68"/>
      <c r="GG65" s="68"/>
      <c r="GH65" s="68"/>
      <c r="GI65" s="68"/>
      <c r="GJ65" s="68"/>
      <c r="GK65" s="68"/>
      <c r="GL65" s="68"/>
      <c r="GM65" s="68"/>
      <c r="GN65" s="68"/>
      <c r="GO65" s="68"/>
      <c r="GP65" s="68"/>
      <c r="GQ65" s="68"/>
      <c r="GR65" s="68"/>
      <c r="GS65" s="68"/>
      <c r="GT65" s="68"/>
      <c r="GU65" s="68"/>
      <c r="GV65" s="68"/>
      <c r="GW65" s="68"/>
      <c r="GX65" s="68"/>
      <c r="GY65" s="68"/>
      <c r="GZ65" s="68"/>
      <c r="HA65" s="68"/>
      <c r="HB65" s="68"/>
      <c r="HC65" s="68"/>
      <c r="HD65" s="68"/>
      <c r="HE65" s="68"/>
      <c r="HF65" s="68"/>
      <c r="HG65" s="68"/>
      <c r="HH65" s="68"/>
      <c r="HI65" s="68"/>
      <c r="HJ65" s="68"/>
      <c r="HK65" s="68"/>
      <c r="HL65" s="68"/>
      <c r="HM65" s="68"/>
      <c r="HN65" s="68"/>
      <c r="HO65" s="68"/>
      <c r="HP65" s="68"/>
      <c r="HQ65" s="68"/>
      <c r="HR65" s="68"/>
      <c r="HS65" s="68"/>
      <c r="HT65" s="68"/>
      <c r="HU65" s="68"/>
      <c r="HV65" s="68"/>
      <c r="HW65" s="68"/>
      <c r="HX65" s="68"/>
      <c r="HY65" s="68"/>
      <c r="HZ65" s="68"/>
      <c r="IA65" s="68"/>
      <c r="IB65" s="68"/>
      <c r="IC65" s="68"/>
      <c r="ID65" s="68"/>
      <c r="IE65" s="68"/>
      <c r="IF65" s="68"/>
    </row>
    <row r="66" spans="1:241" s="21" customFormat="1" ht="104.25" customHeight="1">
      <c r="A66" s="191">
        <v>59</v>
      </c>
      <c r="B66" s="183" t="s">
        <v>168</v>
      </c>
      <c r="C66" s="102">
        <v>31202</v>
      </c>
      <c r="D66" s="83" t="s">
        <v>48</v>
      </c>
      <c r="E66" s="64" t="s">
        <v>125</v>
      </c>
      <c r="F66" s="22" t="s">
        <v>69</v>
      </c>
      <c r="G66" s="84" t="s">
        <v>20</v>
      </c>
      <c r="H66" s="125">
        <v>8141073</v>
      </c>
      <c r="I66" s="182">
        <v>7997895</v>
      </c>
      <c r="J66" s="85">
        <f t="shared" si="4"/>
        <v>143178</v>
      </c>
      <c r="K66" s="100">
        <v>10</v>
      </c>
      <c r="L66" s="143">
        <v>41691</v>
      </c>
      <c r="M66" s="143">
        <v>41701</v>
      </c>
      <c r="N66" s="143">
        <v>41712</v>
      </c>
      <c r="O66" s="180" t="s">
        <v>215</v>
      </c>
      <c r="P66" s="22" t="s">
        <v>15</v>
      </c>
      <c r="Q66" s="91" t="s">
        <v>142</v>
      </c>
      <c r="R66" s="22" t="s">
        <v>383</v>
      </c>
      <c r="S66" s="81">
        <v>41634</v>
      </c>
      <c r="T66" s="22" t="s">
        <v>863</v>
      </c>
      <c r="U66" s="22" t="s">
        <v>490</v>
      </c>
      <c r="V66" s="22" t="s">
        <v>511</v>
      </c>
      <c r="W66" s="98" t="s">
        <v>496</v>
      </c>
      <c r="X66" s="98"/>
      <c r="Y66" s="191">
        <v>59</v>
      </c>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c r="FD66" s="71"/>
      <c r="FE66" s="71"/>
      <c r="FF66" s="71"/>
      <c r="FG66" s="71"/>
      <c r="FH66" s="71"/>
      <c r="FI66" s="71"/>
      <c r="FJ66" s="71"/>
      <c r="FK66" s="71"/>
      <c r="FL66" s="71"/>
      <c r="FM66" s="71"/>
      <c r="FN66" s="71"/>
      <c r="FO66" s="71"/>
      <c r="FP66" s="71"/>
      <c r="FQ66" s="71"/>
      <c r="FR66" s="71"/>
      <c r="FS66" s="71"/>
      <c r="FT66" s="71"/>
      <c r="FU66" s="71"/>
      <c r="FV66" s="71"/>
      <c r="FW66" s="71"/>
      <c r="FX66" s="71"/>
      <c r="FY66" s="71"/>
      <c r="FZ66" s="71"/>
      <c r="GA66" s="71"/>
      <c r="GB66" s="71"/>
      <c r="GC66" s="71"/>
      <c r="GD66" s="71"/>
      <c r="GE66" s="71"/>
      <c r="GF66" s="71"/>
      <c r="GG66" s="71"/>
      <c r="GH66" s="71"/>
      <c r="GI66" s="71"/>
      <c r="GJ66" s="71"/>
      <c r="GK66" s="71"/>
      <c r="GL66" s="71"/>
      <c r="GM66" s="71"/>
      <c r="GN66" s="71"/>
      <c r="GO66" s="71"/>
      <c r="GP66" s="71"/>
      <c r="GQ66" s="71"/>
      <c r="GR66" s="71"/>
      <c r="GS66" s="71"/>
      <c r="GT66" s="71"/>
      <c r="GU66" s="71"/>
      <c r="GV66" s="71"/>
      <c r="GW66" s="71"/>
      <c r="GX66" s="71"/>
      <c r="GY66" s="71"/>
      <c r="GZ66" s="71"/>
      <c r="HA66" s="71"/>
      <c r="HB66" s="71"/>
      <c r="HC66" s="71"/>
      <c r="HD66" s="71"/>
      <c r="HE66" s="71"/>
      <c r="HF66" s="71"/>
      <c r="HG66" s="71"/>
      <c r="HH66" s="71"/>
      <c r="HI66" s="71"/>
      <c r="HJ66" s="71"/>
      <c r="HK66" s="71"/>
      <c r="HL66" s="71"/>
      <c r="HM66" s="71"/>
      <c r="HN66" s="71"/>
      <c r="HO66" s="71"/>
      <c r="HP66" s="71"/>
      <c r="HQ66" s="71"/>
      <c r="HR66" s="71"/>
      <c r="HS66" s="71"/>
      <c r="HT66" s="71"/>
      <c r="HU66" s="71"/>
      <c r="HV66" s="71"/>
      <c r="HW66" s="71"/>
      <c r="HX66" s="71"/>
      <c r="HY66" s="71"/>
      <c r="HZ66" s="71"/>
      <c r="IA66" s="71"/>
      <c r="IB66" s="71"/>
      <c r="IC66" s="71"/>
      <c r="ID66" s="71"/>
      <c r="IE66" s="71"/>
      <c r="IF66" s="71"/>
      <c r="IG66" s="71"/>
    </row>
    <row r="67" spans="1:241" s="21" customFormat="1" ht="129.75" customHeight="1">
      <c r="A67" s="191">
        <v>60</v>
      </c>
      <c r="B67" s="183" t="s">
        <v>168</v>
      </c>
      <c r="C67" s="102">
        <v>31202</v>
      </c>
      <c r="D67" s="103" t="s">
        <v>48</v>
      </c>
      <c r="E67" s="64" t="s">
        <v>125</v>
      </c>
      <c r="F67" s="22" t="s">
        <v>67</v>
      </c>
      <c r="G67" s="91" t="s">
        <v>20</v>
      </c>
      <c r="H67" s="125">
        <v>970000</v>
      </c>
      <c r="I67" s="181">
        <v>0</v>
      </c>
      <c r="J67" s="85">
        <f t="shared" si="4"/>
        <v>970000</v>
      </c>
      <c r="K67" s="100">
        <v>365</v>
      </c>
      <c r="L67" s="143">
        <v>41991</v>
      </c>
      <c r="M67" s="143">
        <v>41992</v>
      </c>
      <c r="N67" s="143">
        <v>42357</v>
      </c>
      <c r="O67" s="27" t="s">
        <v>795</v>
      </c>
      <c r="P67" s="22" t="s">
        <v>796</v>
      </c>
      <c r="Q67" s="91" t="s">
        <v>797</v>
      </c>
      <c r="R67" s="22" t="s">
        <v>794</v>
      </c>
      <c r="S67" s="81">
        <v>41983</v>
      </c>
      <c r="T67" s="22" t="s">
        <v>923</v>
      </c>
      <c r="U67" s="22" t="s">
        <v>978</v>
      </c>
      <c r="V67" s="22" t="s">
        <v>489</v>
      </c>
      <c r="W67" s="22" t="s">
        <v>521</v>
      </c>
      <c r="X67" s="22"/>
      <c r="Y67" s="191">
        <v>60</v>
      </c>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row>
    <row r="68" spans="1:241" s="21" customFormat="1" ht="166.5" customHeight="1">
      <c r="A68" s="191">
        <v>61</v>
      </c>
      <c r="B68" s="183" t="s">
        <v>110</v>
      </c>
      <c r="C68" s="90">
        <v>31202</v>
      </c>
      <c r="D68" s="83" t="s">
        <v>48</v>
      </c>
      <c r="E68" s="84" t="s">
        <v>90</v>
      </c>
      <c r="F68" s="22" t="s">
        <v>69</v>
      </c>
      <c r="G68" s="22" t="s">
        <v>112</v>
      </c>
      <c r="H68" s="182">
        <v>19019624</v>
      </c>
      <c r="I68" s="182">
        <v>14933069</v>
      </c>
      <c r="J68" s="85">
        <f t="shared" si="4"/>
        <v>4086555</v>
      </c>
      <c r="K68" s="20">
        <v>30</v>
      </c>
      <c r="L68" s="81">
        <v>41781</v>
      </c>
      <c r="M68" s="144">
        <v>41794</v>
      </c>
      <c r="N68" s="127">
        <v>41823</v>
      </c>
      <c r="O68" s="180" t="s">
        <v>231</v>
      </c>
      <c r="P68" s="130" t="s">
        <v>204</v>
      </c>
      <c r="Q68" s="130" t="s">
        <v>985</v>
      </c>
      <c r="R68" s="183" t="s">
        <v>514</v>
      </c>
      <c r="S68" s="81">
        <v>41724</v>
      </c>
      <c r="T68" s="22" t="s">
        <v>551</v>
      </c>
      <c r="U68" s="22" t="s">
        <v>490</v>
      </c>
      <c r="V68" s="22" t="s">
        <v>511</v>
      </c>
      <c r="W68" s="98" t="s">
        <v>492</v>
      </c>
      <c r="X68" s="98"/>
      <c r="Y68" s="191">
        <v>61</v>
      </c>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c r="FC68" s="68"/>
      <c r="FD68" s="68"/>
      <c r="FE68" s="68"/>
      <c r="FF68" s="68"/>
      <c r="FG68" s="68"/>
      <c r="FH68" s="68"/>
      <c r="FI68" s="68"/>
      <c r="FJ68" s="68"/>
      <c r="FK68" s="68"/>
      <c r="FL68" s="68"/>
      <c r="FM68" s="68"/>
      <c r="FN68" s="68"/>
      <c r="FO68" s="68"/>
      <c r="FP68" s="68"/>
      <c r="FQ68" s="68"/>
      <c r="FR68" s="68"/>
      <c r="FS68" s="68"/>
      <c r="FT68" s="68"/>
      <c r="FU68" s="68"/>
      <c r="FV68" s="68"/>
      <c r="FW68" s="68"/>
      <c r="FX68" s="68"/>
      <c r="FY68" s="68"/>
      <c r="FZ68" s="68"/>
      <c r="GA68" s="68"/>
      <c r="GB68" s="68"/>
      <c r="GC68" s="68"/>
      <c r="GD68" s="68"/>
      <c r="GE68" s="68"/>
      <c r="GF68" s="68"/>
      <c r="GG68" s="68"/>
      <c r="GH68" s="68"/>
      <c r="GI68" s="68"/>
      <c r="GJ68" s="68"/>
      <c r="GK68" s="68"/>
      <c r="GL68" s="68"/>
      <c r="GM68" s="68"/>
      <c r="GN68" s="68"/>
      <c r="GO68" s="68"/>
      <c r="GP68" s="68"/>
      <c r="GQ68" s="68"/>
      <c r="GR68" s="68"/>
      <c r="GS68" s="68"/>
      <c r="GT68" s="68"/>
      <c r="GU68" s="68"/>
      <c r="GV68" s="68"/>
      <c r="GW68" s="68"/>
      <c r="GX68" s="68"/>
      <c r="GY68" s="68"/>
      <c r="GZ68" s="68"/>
      <c r="HA68" s="68"/>
      <c r="HB68" s="68"/>
      <c r="HC68" s="68"/>
      <c r="HD68" s="68"/>
      <c r="HE68" s="68"/>
      <c r="HF68" s="68"/>
      <c r="HG68" s="68"/>
      <c r="HH68" s="68"/>
      <c r="HI68" s="68"/>
      <c r="HJ68" s="68"/>
      <c r="HK68" s="68"/>
      <c r="HL68" s="68"/>
      <c r="HM68" s="68"/>
      <c r="HN68" s="68"/>
      <c r="HO68" s="68"/>
      <c r="HP68" s="68"/>
      <c r="HQ68" s="68"/>
      <c r="HR68" s="68"/>
      <c r="HS68" s="68"/>
      <c r="HT68" s="68"/>
      <c r="HU68" s="68"/>
      <c r="HV68" s="68"/>
      <c r="HW68" s="68"/>
      <c r="HX68" s="68"/>
      <c r="HY68" s="68"/>
      <c r="HZ68" s="68"/>
      <c r="IA68" s="68"/>
      <c r="IB68" s="68"/>
      <c r="IC68" s="68"/>
      <c r="ID68" s="68"/>
      <c r="IE68" s="68"/>
      <c r="IF68" s="68"/>
      <c r="IG68" s="68"/>
    </row>
    <row r="69" spans="1:241" s="21" customFormat="1" ht="102" customHeight="1">
      <c r="A69" s="191">
        <v>62</v>
      </c>
      <c r="B69" s="183" t="s">
        <v>110</v>
      </c>
      <c r="C69" s="90">
        <v>31202</v>
      </c>
      <c r="D69" s="83" t="s">
        <v>48</v>
      </c>
      <c r="E69" s="84" t="s">
        <v>90</v>
      </c>
      <c r="F69" s="22" t="s">
        <v>69</v>
      </c>
      <c r="G69" s="22" t="s">
        <v>112</v>
      </c>
      <c r="H69" s="110">
        <v>23423478</v>
      </c>
      <c r="I69" s="182">
        <v>17977680</v>
      </c>
      <c r="J69" s="85">
        <f t="shared" si="4"/>
        <v>5445798</v>
      </c>
      <c r="K69" s="20">
        <v>30</v>
      </c>
      <c r="L69" s="126">
        <v>41808</v>
      </c>
      <c r="M69" s="126">
        <v>41829</v>
      </c>
      <c r="N69" s="127">
        <v>41859</v>
      </c>
      <c r="O69" s="180" t="s">
        <v>130</v>
      </c>
      <c r="P69" s="130" t="s">
        <v>234</v>
      </c>
      <c r="Q69" s="130" t="s">
        <v>166</v>
      </c>
      <c r="R69" s="183" t="s">
        <v>514</v>
      </c>
      <c r="S69" s="81">
        <v>41702</v>
      </c>
      <c r="T69" s="22" t="s">
        <v>554</v>
      </c>
      <c r="U69" s="22" t="s">
        <v>490</v>
      </c>
      <c r="V69" s="22" t="s">
        <v>492</v>
      </c>
      <c r="W69" s="98" t="s">
        <v>521</v>
      </c>
      <c r="X69" s="98"/>
      <c r="Y69" s="191">
        <v>62</v>
      </c>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c r="FC69" s="68"/>
      <c r="FD69" s="68"/>
      <c r="FE69" s="68"/>
      <c r="FF69" s="68"/>
      <c r="FG69" s="68"/>
      <c r="FH69" s="68"/>
      <c r="FI69" s="68"/>
      <c r="FJ69" s="68"/>
      <c r="FK69" s="68"/>
      <c r="FL69" s="68"/>
      <c r="FM69" s="68"/>
      <c r="FN69" s="68"/>
      <c r="FO69" s="68"/>
      <c r="FP69" s="68"/>
      <c r="FQ69" s="68"/>
      <c r="FR69" s="68"/>
      <c r="FS69" s="68"/>
      <c r="FT69" s="68"/>
      <c r="FU69" s="68"/>
      <c r="FV69" s="68"/>
      <c r="FW69" s="68"/>
      <c r="FX69" s="68"/>
      <c r="FY69" s="68"/>
      <c r="FZ69" s="68"/>
      <c r="GA69" s="68"/>
      <c r="GB69" s="68"/>
      <c r="GC69" s="68"/>
      <c r="GD69" s="68"/>
      <c r="GE69" s="68"/>
      <c r="GF69" s="68"/>
      <c r="GG69" s="68"/>
      <c r="GH69" s="68"/>
      <c r="GI69" s="68"/>
      <c r="GJ69" s="68"/>
      <c r="GK69" s="68"/>
      <c r="GL69" s="68"/>
      <c r="GM69" s="68"/>
      <c r="GN69" s="68"/>
      <c r="GO69" s="68"/>
      <c r="GP69" s="68"/>
      <c r="GQ69" s="68"/>
      <c r="GR69" s="68"/>
      <c r="GS69" s="68"/>
      <c r="GT69" s="68"/>
      <c r="GU69" s="68"/>
      <c r="GV69" s="68"/>
      <c r="GW69" s="68"/>
      <c r="GX69" s="68"/>
      <c r="GY69" s="68"/>
      <c r="GZ69" s="68"/>
      <c r="HA69" s="68"/>
      <c r="HB69" s="68"/>
      <c r="HC69" s="68"/>
      <c r="HD69" s="68"/>
      <c r="HE69" s="68"/>
      <c r="HF69" s="68"/>
      <c r="HG69" s="68"/>
      <c r="HH69" s="68"/>
      <c r="HI69" s="68"/>
      <c r="HJ69" s="68"/>
      <c r="HK69" s="68"/>
      <c r="HL69" s="68"/>
      <c r="HM69" s="68"/>
      <c r="HN69" s="68"/>
      <c r="HO69" s="68"/>
      <c r="HP69" s="68"/>
      <c r="HQ69" s="68"/>
      <c r="HR69" s="68"/>
      <c r="HS69" s="68"/>
      <c r="HT69" s="68"/>
      <c r="HU69" s="68"/>
      <c r="HV69" s="68"/>
      <c r="HW69" s="68"/>
      <c r="HX69" s="68"/>
      <c r="HY69" s="68"/>
      <c r="HZ69" s="68"/>
      <c r="IA69" s="68"/>
      <c r="IB69" s="68"/>
      <c r="IC69" s="68"/>
      <c r="ID69" s="68"/>
      <c r="IE69" s="68"/>
      <c r="IF69" s="68"/>
      <c r="IG69" s="68"/>
    </row>
    <row r="70" spans="1:241" s="21" customFormat="1" ht="131.25" customHeight="1">
      <c r="A70" s="191">
        <v>63</v>
      </c>
      <c r="B70" s="183" t="s">
        <v>110</v>
      </c>
      <c r="C70" s="90">
        <v>31202</v>
      </c>
      <c r="D70" s="83" t="s">
        <v>48</v>
      </c>
      <c r="E70" s="84" t="s">
        <v>90</v>
      </c>
      <c r="F70" s="22" t="s">
        <v>101</v>
      </c>
      <c r="G70" s="22" t="s">
        <v>112</v>
      </c>
      <c r="H70" s="110">
        <v>172797946</v>
      </c>
      <c r="I70" s="182">
        <v>172797946</v>
      </c>
      <c r="J70" s="85">
        <f aca="true" t="shared" si="5" ref="J70:J105">H70-I70</f>
        <v>0</v>
      </c>
      <c r="K70" s="90">
        <v>180</v>
      </c>
      <c r="L70" s="145">
        <v>41808</v>
      </c>
      <c r="M70" s="126">
        <v>41810</v>
      </c>
      <c r="N70" s="127">
        <v>41992</v>
      </c>
      <c r="O70" s="180" t="s">
        <v>236</v>
      </c>
      <c r="P70" s="22" t="s">
        <v>235</v>
      </c>
      <c r="Q70" s="130" t="s">
        <v>986</v>
      </c>
      <c r="R70" s="183" t="s">
        <v>514</v>
      </c>
      <c r="S70" s="81">
        <v>41702</v>
      </c>
      <c r="T70" s="22" t="s">
        <v>548</v>
      </c>
      <c r="U70" s="22" t="s">
        <v>490</v>
      </c>
      <c r="V70" s="22" t="s">
        <v>521</v>
      </c>
      <c r="W70" s="98" t="s">
        <v>538</v>
      </c>
      <c r="X70" s="98"/>
      <c r="Y70" s="191">
        <v>63</v>
      </c>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c r="FC70" s="68"/>
      <c r="FD70" s="68"/>
      <c r="FE70" s="68"/>
      <c r="FF70" s="68"/>
      <c r="FG70" s="68"/>
      <c r="FH70" s="68"/>
      <c r="FI70" s="68"/>
      <c r="FJ70" s="68"/>
      <c r="FK70" s="68"/>
      <c r="FL70" s="68"/>
      <c r="FM70" s="68"/>
      <c r="FN70" s="68"/>
      <c r="FO70" s="68"/>
      <c r="FP70" s="68"/>
      <c r="FQ70" s="68"/>
      <c r="FR70" s="68"/>
      <c r="FS70" s="68"/>
      <c r="FT70" s="68"/>
      <c r="FU70" s="68"/>
      <c r="FV70" s="68"/>
      <c r="FW70" s="68"/>
      <c r="FX70" s="68"/>
      <c r="FY70" s="68"/>
      <c r="FZ70" s="68"/>
      <c r="GA70" s="68"/>
      <c r="GB70" s="68"/>
      <c r="GC70" s="68"/>
      <c r="GD70" s="68"/>
      <c r="GE70" s="68"/>
      <c r="GF70" s="68"/>
      <c r="GG70" s="68"/>
      <c r="GH70" s="68"/>
      <c r="GI70" s="68"/>
      <c r="GJ70" s="68"/>
      <c r="GK70" s="68"/>
      <c r="GL70" s="68"/>
      <c r="GM70" s="68"/>
      <c r="GN70" s="68"/>
      <c r="GO70" s="68"/>
      <c r="GP70" s="68"/>
      <c r="GQ70" s="68"/>
      <c r="GR70" s="68"/>
      <c r="GS70" s="68"/>
      <c r="GT70" s="68"/>
      <c r="GU70" s="68"/>
      <c r="GV70" s="68"/>
      <c r="GW70" s="68"/>
      <c r="GX70" s="68"/>
      <c r="GY70" s="68"/>
      <c r="GZ70" s="68"/>
      <c r="HA70" s="68"/>
      <c r="HB70" s="68"/>
      <c r="HC70" s="68"/>
      <c r="HD70" s="68"/>
      <c r="HE70" s="68"/>
      <c r="HF70" s="68"/>
      <c r="HG70" s="68"/>
      <c r="HH70" s="68"/>
      <c r="HI70" s="68"/>
      <c r="HJ70" s="68"/>
      <c r="HK70" s="68"/>
      <c r="HL70" s="68"/>
      <c r="HM70" s="68"/>
      <c r="HN70" s="68"/>
      <c r="HO70" s="68"/>
      <c r="HP70" s="68"/>
      <c r="HQ70" s="68"/>
      <c r="HR70" s="68"/>
      <c r="HS70" s="68"/>
      <c r="HT70" s="68"/>
      <c r="HU70" s="68"/>
      <c r="HV70" s="68"/>
      <c r="HW70" s="68"/>
      <c r="HX70" s="68"/>
      <c r="HY70" s="68"/>
      <c r="HZ70" s="68"/>
      <c r="IA70" s="68"/>
      <c r="IB70" s="68"/>
      <c r="IC70" s="68"/>
      <c r="ID70" s="68"/>
      <c r="IE70" s="68"/>
      <c r="IF70" s="68"/>
      <c r="IG70" s="68"/>
    </row>
    <row r="71" spans="1:241" s="21" customFormat="1" ht="84" customHeight="1">
      <c r="A71" s="191">
        <v>64</v>
      </c>
      <c r="B71" s="183" t="s">
        <v>110</v>
      </c>
      <c r="C71" s="90">
        <v>31202</v>
      </c>
      <c r="D71" s="83" t="s">
        <v>48</v>
      </c>
      <c r="E71" s="64" t="s">
        <v>90</v>
      </c>
      <c r="F71" s="22" t="s">
        <v>69</v>
      </c>
      <c r="G71" s="22" t="s">
        <v>112</v>
      </c>
      <c r="H71" s="23">
        <v>10880000</v>
      </c>
      <c r="I71" s="125">
        <v>8160000</v>
      </c>
      <c r="J71" s="85">
        <f t="shared" si="5"/>
        <v>2720000</v>
      </c>
      <c r="K71" s="90">
        <v>180</v>
      </c>
      <c r="L71" s="145">
        <v>41823</v>
      </c>
      <c r="M71" s="126">
        <v>41824</v>
      </c>
      <c r="N71" s="127">
        <v>42006</v>
      </c>
      <c r="O71" s="146" t="s">
        <v>252</v>
      </c>
      <c r="P71" s="94" t="s">
        <v>443</v>
      </c>
      <c r="Q71" s="130" t="s">
        <v>26</v>
      </c>
      <c r="R71" s="183" t="s">
        <v>514</v>
      </c>
      <c r="S71" s="81">
        <v>41696</v>
      </c>
      <c r="T71" s="22" t="s">
        <v>542</v>
      </c>
      <c r="U71" s="22" t="s">
        <v>490</v>
      </c>
      <c r="V71" s="22" t="s">
        <v>493</v>
      </c>
      <c r="W71" s="98" t="s">
        <v>538</v>
      </c>
      <c r="X71" s="98"/>
      <c r="Y71" s="191">
        <v>64</v>
      </c>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c r="FC71" s="68"/>
      <c r="FD71" s="68"/>
      <c r="FE71" s="68"/>
      <c r="FF71" s="68"/>
      <c r="FG71" s="68"/>
      <c r="FH71" s="68"/>
      <c r="FI71" s="68"/>
      <c r="FJ71" s="68"/>
      <c r="FK71" s="68"/>
      <c r="FL71" s="68"/>
      <c r="FM71" s="68"/>
      <c r="FN71" s="68"/>
      <c r="FO71" s="68"/>
      <c r="FP71" s="68"/>
      <c r="FQ71" s="68"/>
      <c r="FR71" s="68"/>
      <c r="FS71" s="68"/>
      <c r="FT71" s="68"/>
      <c r="FU71" s="68"/>
      <c r="FV71" s="68"/>
      <c r="FW71" s="68"/>
      <c r="FX71" s="68"/>
      <c r="FY71" s="68"/>
      <c r="FZ71" s="68"/>
      <c r="GA71" s="68"/>
      <c r="GB71" s="68"/>
      <c r="GC71" s="68"/>
      <c r="GD71" s="68"/>
      <c r="GE71" s="68"/>
      <c r="GF71" s="68"/>
      <c r="GG71" s="68"/>
      <c r="GH71" s="68"/>
      <c r="GI71" s="68"/>
      <c r="GJ71" s="68"/>
      <c r="GK71" s="68"/>
      <c r="GL71" s="68"/>
      <c r="GM71" s="68"/>
      <c r="GN71" s="68"/>
      <c r="GO71" s="68"/>
      <c r="GP71" s="68"/>
      <c r="GQ71" s="68"/>
      <c r="GR71" s="68"/>
      <c r="GS71" s="68"/>
      <c r="GT71" s="68"/>
      <c r="GU71" s="68"/>
      <c r="GV71" s="68"/>
      <c r="GW71" s="68"/>
      <c r="GX71" s="68"/>
      <c r="GY71" s="68"/>
      <c r="GZ71" s="68"/>
      <c r="HA71" s="68"/>
      <c r="HB71" s="68"/>
      <c r="HC71" s="68"/>
      <c r="HD71" s="68"/>
      <c r="HE71" s="68"/>
      <c r="HF71" s="68"/>
      <c r="HG71" s="68"/>
      <c r="HH71" s="68"/>
      <c r="HI71" s="68"/>
      <c r="HJ71" s="68"/>
      <c r="HK71" s="68"/>
      <c r="HL71" s="68"/>
      <c r="HM71" s="68"/>
      <c r="HN71" s="68"/>
      <c r="HO71" s="68"/>
      <c r="HP71" s="68"/>
      <c r="HQ71" s="68"/>
      <c r="HR71" s="68"/>
      <c r="HS71" s="68"/>
      <c r="HT71" s="68"/>
      <c r="HU71" s="68"/>
      <c r="HV71" s="68"/>
      <c r="HW71" s="68"/>
      <c r="HX71" s="68"/>
      <c r="HY71" s="68"/>
      <c r="HZ71" s="68"/>
      <c r="IA71" s="68"/>
      <c r="IB71" s="68"/>
      <c r="IC71" s="68"/>
      <c r="ID71" s="68"/>
      <c r="IE71" s="68"/>
      <c r="IF71" s="68"/>
      <c r="IG71" s="68"/>
    </row>
    <row r="72" spans="1:241" s="21" customFormat="1" ht="102" customHeight="1">
      <c r="A72" s="191">
        <v>65</v>
      </c>
      <c r="B72" s="183" t="s">
        <v>110</v>
      </c>
      <c r="C72" s="90">
        <v>31202</v>
      </c>
      <c r="D72" s="83" t="s">
        <v>48</v>
      </c>
      <c r="E72" s="64" t="s">
        <v>90</v>
      </c>
      <c r="F72" s="22" t="s">
        <v>69</v>
      </c>
      <c r="G72" s="22" t="s">
        <v>112</v>
      </c>
      <c r="H72" s="23">
        <v>17742000</v>
      </c>
      <c r="I72" s="23">
        <v>17088000</v>
      </c>
      <c r="J72" s="85">
        <f t="shared" si="5"/>
        <v>654000</v>
      </c>
      <c r="K72" s="90">
        <v>180</v>
      </c>
      <c r="L72" s="145">
        <v>41824</v>
      </c>
      <c r="M72" s="126">
        <v>41827</v>
      </c>
      <c r="N72" s="127">
        <v>42010</v>
      </c>
      <c r="O72" s="146" t="s">
        <v>252</v>
      </c>
      <c r="P72" s="22" t="s">
        <v>250</v>
      </c>
      <c r="Q72" s="130" t="s">
        <v>26</v>
      </c>
      <c r="R72" s="183" t="s">
        <v>514</v>
      </c>
      <c r="S72" s="81">
        <v>41696</v>
      </c>
      <c r="T72" s="22" t="s">
        <v>543</v>
      </c>
      <c r="U72" s="22" t="s">
        <v>490</v>
      </c>
      <c r="V72" s="22" t="s">
        <v>493</v>
      </c>
      <c r="W72" s="98" t="s">
        <v>492</v>
      </c>
      <c r="X72" s="98"/>
      <c r="Y72" s="191">
        <v>65</v>
      </c>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c r="FS72" s="68"/>
      <c r="FT72" s="68"/>
      <c r="FU72" s="68"/>
      <c r="FV72" s="68"/>
      <c r="FW72" s="68"/>
      <c r="FX72" s="68"/>
      <c r="FY72" s="68"/>
      <c r="FZ72" s="68"/>
      <c r="GA72" s="68"/>
      <c r="GB72" s="68"/>
      <c r="GC72" s="68"/>
      <c r="GD72" s="68"/>
      <c r="GE72" s="68"/>
      <c r="GF72" s="68"/>
      <c r="GG72" s="68"/>
      <c r="GH72" s="68"/>
      <c r="GI72" s="68"/>
      <c r="GJ72" s="68"/>
      <c r="GK72" s="68"/>
      <c r="GL72" s="68"/>
      <c r="GM72" s="68"/>
      <c r="GN72" s="68"/>
      <c r="GO72" s="68"/>
      <c r="GP72" s="68"/>
      <c r="GQ72" s="68"/>
      <c r="GR72" s="68"/>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68"/>
      <c r="HV72" s="68"/>
      <c r="HW72" s="68"/>
      <c r="HX72" s="68"/>
      <c r="HY72" s="68"/>
      <c r="HZ72" s="68"/>
      <c r="IA72" s="68"/>
      <c r="IB72" s="68"/>
      <c r="IC72" s="68"/>
      <c r="ID72" s="68"/>
      <c r="IE72" s="68"/>
      <c r="IF72" s="68"/>
      <c r="IG72" s="68"/>
    </row>
    <row r="73" spans="1:241" s="21" customFormat="1" ht="84" customHeight="1">
      <c r="A73" s="191">
        <v>66</v>
      </c>
      <c r="B73" s="183" t="s">
        <v>110</v>
      </c>
      <c r="C73" s="90">
        <v>31202</v>
      </c>
      <c r="D73" s="83" t="s">
        <v>48</v>
      </c>
      <c r="E73" s="64" t="s">
        <v>90</v>
      </c>
      <c r="F73" s="22" t="s">
        <v>69</v>
      </c>
      <c r="G73" s="22" t="s">
        <v>112</v>
      </c>
      <c r="H73" s="23">
        <v>8896000</v>
      </c>
      <c r="I73" s="23">
        <v>8640000</v>
      </c>
      <c r="J73" s="85">
        <f t="shared" si="5"/>
        <v>256000</v>
      </c>
      <c r="K73" s="90">
        <v>180</v>
      </c>
      <c r="L73" s="145">
        <v>41824</v>
      </c>
      <c r="M73" s="126">
        <v>41828</v>
      </c>
      <c r="N73" s="127">
        <v>42011</v>
      </c>
      <c r="O73" s="146" t="s">
        <v>252</v>
      </c>
      <c r="P73" s="130" t="s">
        <v>251</v>
      </c>
      <c r="Q73" s="130" t="s">
        <v>26</v>
      </c>
      <c r="R73" s="183" t="s">
        <v>514</v>
      </c>
      <c r="S73" s="81">
        <v>41696</v>
      </c>
      <c r="T73" s="22" t="s">
        <v>572</v>
      </c>
      <c r="U73" s="22" t="s">
        <v>490</v>
      </c>
      <c r="V73" s="22" t="s">
        <v>493</v>
      </c>
      <c r="W73" s="98" t="s">
        <v>492</v>
      </c>
      <c r="X73" s="98"/>
      <c r="Y73" s="191">
        <v>66</v>
      </c>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c r="FC73" s="68"/>
      <c r="FD73" s="68"/>
      <c r="FE73" s="68"/>
      <c r="FF73" s="68"/>
      <c r="FG73" s="68"/>
      <c r="FH73" s="68"/>
      <c r="FI73" s="68"/>
      <c r="FJ73" s="68"/>
      <c r="FK73" s="68"/>
      <c r="FL73" s="68"/>
      <c r="FM73" s="68"/>
      <c r="FN73" s="68"/>
      <c r="FO73" s="68"/>
      <c r="FP73" s="68"/>
      <c r="FQ73" s="68"/>
      <c r="FR73" s="68"/>
      <c r="FS73" s="68"/>
      <c r="FT73" s="68"/>
      <c r="FU73" s="68"/>
      <c r="FV73" s="68"/>
      <c r="FW73" s="68"/>
      <c r="FX73" s="68"/>
      <c r="FY73" s="68"/>
      <c r="FZ73" s="68"/>
      <c r="GA73" s="68"/>
      <c r="GB73" s="68"/>
      <c r="GC73" s="68"/>
      <c r="GD73" s="68"/>
      <c r="GE73" s="68"/>
      <c r="GF73" s="68"/>
      <c r="GG73" s="68"/>
      <c r="GH73" s="68"/>
      <c r="GI73" s="68"/>
      <c r="GJ73" s="68"/>
      <c r="GK73" s="68"/>
      <c r="GL73" s="68"/>
      <c r="GM73" s="68"/>
      <c r="GN73" s="68"/>
      <c r="GO73" s="68"/>
      <c r="GP73" s="68"/>
      <c r="GQ73" s="68"/>
      <c r="GR73" s="68"/>
      <c r="GS73" s="68"/>
      <c r="GT73" s="68"/>
      <c r="GU73" s="68"/>
      <c r="GV73" s="68"/>
      <c r="GW73" s="68"/>
      <c r="GX73" s="68"/>
      <c r="GY73" s="68"/>
      <c r="GZ73" s="68"/>
      <c r="HA73" s="68"/>
      <c r="HB73" s="68"/>
      <c r="HC73" s="68"/>
      <c r="HD73" s="68"/>
      <c r="HE73" s="68"/>
      <c r="HF73" s="68"/>
      <c r="HG73" s="68"/>
      <c r="HH73" s="68"/>
      <c r="HI73" s="68"/>
      <c r="HJ73" s="68"/>
      <c r="HK73" s="68"/>
      <c r="HL73" s="68"/>
      <c r="HM73" s="68"/>
      <c r="HN73" s="68"/>
      <c r="HO73" s="68"/>
      <c r="HP73" s="68"/>
      <c r="HQ73" s="68"/>
      <c r="HR73" s="68"/>
      <c r="HS73" s="68"/>
      <c r="HT73" s="68"/>
      <c r="HU73" s="68"/>
      <c r="HV73" s="68"/>
      <c r="HW73" s="68"/>
      <c r="HX73" s="68"/>
      <c r="HY73" s="68"/>
      <c r="HZ73" s="68"/>
      <c r="IA73" s="68"/>
      <c r="IB73" s="68"/>
      <c r="IC73" s="68"/>
      <c r="ID73" s="68"/>
      <c r="IE73" s="68"/>
      <c r="IF73" s="68"/>
      <c r="IG73" s="68"/>
    </row>
    <row r="74" spans="1:241" s="21" customFormat="1" ht="89.25" customHeight="1">
      <c r="A74" s="191">
        <v>67</v>
      </c>
      <c r="B74" s="183" t="s">
        <v>110</v>
      </c>
      <c r="C74" s="90">
        <v>31202</v>
      </c>
      <c r="D74" s="83" t="s">
        <v>48</v>
      </c>
      <c r="E74" s="84" t="s">
        <v>90</v>
      </c>
      <c r="F74" s="22" t="s">
        <v>69</v>
      </c>
      <c r="G74" s="22" t="s">
        <v>112</v>
      </c>
      <c r="H74" s="117">
        <v>22567000</v>
      </c>
      <c r="I74" s="117">
        <v>21000000</v>
      </c>
      <c r="J74" s="85">
        <f t="shared" si="5"/>
        <v>1567000</v>
      </c>
      <c r="K74" s="90">
        <v>4</v>
      </c>
      <c r="L74" s="61">
        <v>41884</v>
      </c>
      <c r="M74" s="81">
        <v>41893</v>
      </c>
      <c r="N74" s="127">
        <v>41896</v>
      </c>
      <c r="O74" s="26" t="s">
        <v>128</v>
      </c>
      <c r="P74" s="84" t="s">
        <v>27</v>
      </c>
      <c r="Q74" s="84" t="s">
        <v>28</v>
      </c>
      <c r="R74" s="183" t="s">
        <v>514</v>
      </c>
      <c r="S74" s="81">
        <v>41827</v>
      </c>
      <c r="T74" s="22" t="s">
        <v>643</v>
      </c>
      <c r="U74" s="22" t="s">
        <v>490</v>
      </c>
      <c r="V74" s="22" t="s">
        <v>493</v>
      </c>
      <c r="W74" s="98" t="s">
        <v>538</v>
      </c>
      <c r="X74" s="98"/>
      <c r="Y74" s="191">
        <v>67</v>
      </c>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c r="FC74" s="68"/>
      <c r="FD74" s="68"/>
      <c r="FE74" s="68"/>
      <c r="FF74" s="68"/>
      <c r="FG74" s="68"/>
      <c r="FH74" s="68"/>
      <c r="FI74" s="68"/>
      <c r="FJ74" s="68"/>
      <c r="FK74" s="68"/>
      <c r="FL74" s="68"/>
      <c r="FM74" s="68"/>
      <c r="FN74" s="68"/>
      <c r="FO74" s="68"/>
      <c r="FP74" s="68"/>
      <c r="FQ74" s="68"/>
      <c r="FR74" s="68"/>
      <c r="FS74" s="68"/>
      <c r="FT74" s="68"/>
      <c r="FU74" s="68"/>
      <c r="FV74" s="68"/>
      <c r="FW74" s="68"/>
      <c r="FX74" s="68"/>
      <c r="FY74" s="68"/>
      <c r="FZ74" s="68"/>
      <c r="GA74" s="68"/>
      <c r="GB74" s="68"/>
      <c r="GC74" s="68"/>
      <c r="GD74" s="68"/>
      <c r="GE74" s="68"/>
      <c r="GF74" s="68"/>
      <c r="GG74" s="68"/>
      <c r="GH74" s="68"/>
      <c r="GI74" s="68"/>
      <c r="GJ74" s="68"/>
      <c r="GK74" s="68"/>
      <c r="GL74" s="68"/>
      <c r="GM74" s="68"/>
      <c r="GN74" s="68"/>
      <c r="GO74" s="68"/>
      <c r="GP74" s="68"/>
      <c r="GQ74" s="68"/>
      <c r="GR74" s="68"/>
      <c r="GS74" s="68"/>
      <c r="GT74" s="68"/>
      <c r="GU74" s="68"/>
      <c r="GV74" s="68"/>
      <c r="GW74" s="68"/>
      <c r="GX74" s="68"/>
      <c r="GY74" s="68"/>
      <c r="GZ74" s="68"/>
      <c r="HA74" s="68"/>
      <c r="HB74" s="68"/>
      <c r="HC74" s="68"/>
      <c r="HD74" s="68"/>
      <c r="HE74" s="68"/>
      <c r="HF74" s="68"/>
      <c r="HG74" s="68"/>
      <c r="HH74" s="68"/>
      <c r="HI74" s="68"/>
      <c r="HJ74" s="68"/>
      <c r="HK74" s="68"/>
      <c r="HL74" s="68"/>
      <c r="HM74" s="68"/>
      <c r="HN74" s="68"/>
      <c r="HO74" s="68"/>
      <c r="HP74" s="68"/>
      <c r="HQ74" s="68"/>
      <c r="HR74" s="68"/>
      <c r="HS74" s="68"/>
      <c r="HT74" s="68"/>
      <c r="HU74" s="68"/>
      <c r="HV74" s="68"/>
      <c r="HW74" s="68"/>
      <c r="HX74" s="68"/>
      <c r="HY74" s="68"/>
      <c r="HZ74" s="68"/>
      <c r="IA74" s="68"/>
      <c r="IB74" s="68"/>
      <c r="IC74" s="68"/>
      <c r="ID74" s="68"/>
      <c r="IE74" s="68"/>
      <c r="IF74" s="68"/>
      <c r="IG74" s="68"/>
    </row>
    <row r="75" spans="1:241" s="21" customFormat="1" ht="96" customHeight="1">
      <c r="A75" s="191">
        <v>68</v>
      </c>
      <c r="B75" s="183" t="s">
        <v>110</v>
      </c>
      <c r="C75" s="90">
        <v>31202</v>
      </c>
      <c r="D75" s="83" t="s">
        <v>48</v>
      </c>
      <c r="E75" s="64" t="s">
        <v>90</v>
      </c>
      <c r="F75" s="22" t="s">
        <v>69</v>
      </c>
      <c r="G75" s="22" t="s">
        <v>112</v>
      </c>
      <c r="H75" s="112">
        <v>23000000</v>
      </c>
      <c r="I75" s="112">
        <v>13800000</v>
      </c>
      <c r="J75" s="85">
        <f t="shared" si="5"/>
        <v>9200000</v>
      </c>
      <c r="K75" s="147">
        <v>180</v>
      </c>
      <c r="L75" s="127">
        <v>41823</v>
      </c>
      <c r="M75" s="127" t="s">
        <v>958</v>
      </c>
      <c r="N75" s="127" t="s">
        <v>959</v>
      </c>
      <c r="O75" s="26" t="s">
        <v>129</v>
      </c>
      <c r="P75" s="84" t="s">
        <v>610</v>
      </c>
      <c r="Q75" s="84" t="s">
        <v>108</v>
      </c>
      <c r="R75" s="183" t="s">
        <v>514</v>
      </c>
      <c r="S75" s="81">
        <v>41702</v>
      </c>
      <c r="T75" s="22" t="s">
        <v>552</v>
      </c>
      <c r="U75" s="22" t="s">
        <v>490</v>
      </c>
      <c r="V75" s="22" t="s">
        <v>511</v>
      </c>
      <c r="W75" s="98" t="s">
        <v>538</v>
      </c>
      <c r="X75" s="98"/>
      <c r="Y75" s="191">
        <v>68</v>
      </c>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c r="FC75" s="68"/>
      <c r="FD75" s="68"/>
      <c r="FE75" s="68"/>
      <c r="FF75" s="68"/>
      <c r="FG75" s="68"/>
      <c r="FH75" s="68"/>
      <c r="FI75" s="68"/>
      <c r="FJ75" s="68"/>
      <c r="FK75" s="68"/>
      <c r="FL75" s="68"/>
      <c r="FM75" s="68"/>
      <c r="FN75" s="68"/>
      <c r="FO75" s="68"/>
      <c r="FP75" s="68"/>
      <c r="FQ75" s="68"/>
      <c r="FR75" s="68"/>
      <c r="FS75" s="68"/>
      <c r="FT75" s="68"/>
      <c r="FU75" s="68"/>
      <c r="FV75" s="68"/>
      <c r="FW75" s="68"/>
      <c r="FX75" s="68"/>
      <c r="FY75" s="68"/>
      <c r="FZ75" s="68"/>
      <c r="GA75" s="68"/>
      <c r="GB75" s="68"/>
      <c r="GC75" s="68"/>
      <c r="GD75" s="68"/>
      <c r="GE75" s="68"/>
      <c r="GF75" s="68"/>
      <c r="GG75" s="68"/>
      <c r="GH75" s="68"/>
      <c r="GI75" s="68"/>
      <c r="GJ75" s="68"/>
      <c r="GK75" s="68"/>
      <c r="GL75" s="68"/>
      <c r="GM75" s="68"/>
      <c r="GN75" s="68"/>
      <c r="GO75" s="68"/>
      <c r="GP75" s="68"/>
      <c r="GQ75" s="68"/>
      <c r="GR75" s="68"/>
      <c r="GS75" s="68"/>
      <c r="GT75" s="68"/>
      <c r="GU75" s="68"/>
      <c r="GV75" s="68"/>
      <c r="GW75" s="68"/>
      <c r="GX75" s="68"/>
      <c r="GY75" s="68"/>
      <c r="GZ75" s="68"/>
      <c r="HA75" s="68"/>
      <c r="HB75" s="68"/>
      <c r="HC75" s="68"/>
      <c r="HD75" s="68"/>
      <c r="HE75" s="68"/>
      <c r="HF75" s="68"/>
      <c r="HG75" s="68"/>
      <c r="HH75" s="68"/>
      <c r="HI75" s="68"/>
      <c r="HJ75" s="68"/>
      <c r="HK75" s="68"/>
      <c r="HL75" s="68"/>
      <c r="HM75" s="68"/>
      <c r="HN75" s="68"/>
      <c r="HO75" s="68"/>
      <c r="HP75" s="68"/>
      <c r="HQ75" s="68"/>
      <c r="HR75" s="68"/>
      <c r="HS75" s="68"/>
      <c r="HT75" s="68"/>
      <c r="HU75" s="68"/>
      <c r="HV75" s="68"/>
      <c r="HW75" s="68"/>
      <c r="HX75" s="68"/>
      <c r="HY75" s="68"/>
      <c r="HZ75" s="68"/>
      <c r="IA75" s="68"/>
      <c r="IB75" s="68"/>
      <c r="IC75" s="68"/>
      <c r="ID75" s="68"/>
      <c r="IE75" s="68"/>
      <c r="IF75" s="68"/>
      <c r="IG75" s="68"/>
    </row>
    <row r="76" spans="1:241" s="21" customFormat="1" ht="107.25" customHeight="1">
      <c r="A76" s="191">
        <v>69</v>
      </c>
      <c r="B76" s="183" t="s">
        <v>110</v>
      </c>
      <c r="C76" s="102">
        <v>31202</v>
      </c>
      <c r="D76" s="103" t="s">
        <v>48</v>
      </c>
      <c r="E76" s="91" t="s">
        <v>90</v>
      </c>
      <c r="F76" s="22" t="s">
        <v>69</v>
      </c>
      <c r="G76" s="22" t="s">
        <v>112</v>
      </c>
      <c r="H76" s="117">
        <v>26880520</v>
      </c>
      <c r="I76" s="182">
        <v>25856200</v>
      </c>
      <c r="J76" s="85">
        <f t="shared" si="5"/>
        <v>1024320</v>
      </c>
      <c r="K76" s="102">
        <v>1</v>
      </c>
      <c r="L76" s="127">
        <v>41750</v>
      </c>
      <c r="M76" s="127">
        <v>41754</v>
      </c>
      <c r="N76" s="127">
        <v>41755</v>
      </c>
      <c r="O76" s="180" t="s">
        <v>220</v>
      </c>
      <c r="P76" s="22" t="s">
        <v>255</v>
      </c>
      <c r="Q76" s="91" t="s">
        <v>23</v>
      </c>
      <c r="R76" s="183" t="s">
        <v>514</v>
      </c>
      <c r="S76" s="81">
        <v>41702</v>
      </c>
      <c r="T76" s="22" t="s">
        <v>908</v>
      </c>
      <c r="U76" s="22" t="s">
        <v>490</v>
      </c>
      <c r="V76" s="22" t="s">
        <v>521</v>
      </c>
      <c r="W76" s="98" t="s">
        <v>485</v>
      </c>
      <c r="X76" s="98"/>
      <c r="Y76" s="191">
        <v>69</v>
      </c>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row>
    <row r="77" spans="1:241" s="21" customFormat="1" ht="159.75" customHeight="1">
      <c r="A77" s="191">
        <v>70</v>
      </c>
      <c r="B77" s="183" t="s">
        <v>110</v>
      </c>
      <c r="C77" s="90">
        <v>31202</v>
      </c>
      <c r="D77" s="83" t="s">
        <v>48</v>
      </c>
      <c r="E77" s="84" t="s">
        <v>47</v>
      </c>
      <c r="F77" s="22" t="s">
        <v>34</v>
      </c>
      <c r="G77" s="84" t="s">
        <v>141</v>
      </c>
      <c r="H77" s="86">
        <v>67038827</v>
      </c>
      <c r="I77" s="182">
        <v>66918370</v>
      </c>
      <c r="J77" s="85">
        <f t="shared" si="5"/>
        <v>120457</v>
      </c>
      <c r="K77" s="100">
        <v>150</v>
      </c>
      <c r="L77" s="145">
        <v>41878</v>
      </c>
      <c r="M77" s="126">
        <v>41885</v>
      </c>
      <c r="N77" s="81">
        <v>42037</v>
      </c>
      <c r="O77" s="26" t="s">
        <v>85</v>
      </c>
      <c r="P77" s="84" t="s">
        <v>546</v>
      </c>
      <c r="Q77" s="84" t="s">
        <v>547</v>
      </c>
      <c r="R77" s="183" t="s">
        <v>514</v>
      </c>
      <c r="S77" s="81">
        <v>41705</v>
      </c>
      <c r="T77" s="22" t="s">
        <v>623</v>
      </c>
      <c r="U77" s="22" t="s">
        <v>490</v>
      </c>
      <c r="V77" s="22" t="s">
        <v>489</v>
      </c>
      <c r="W77" s="98" t="s">
        <v>491</v>
      </c>
      <c r="X77" s="98"/>
      <c r="Y77" s="191">
        <v>70</v>
      </c>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c r="FC77" s="68"/>
      <c r="FD77" s="68"/>
      <c r="FE77" s="68"/>
      <c r="FF77" s="68"/>
      <c r="FG77" s="68"/>
      <c r="FH77" s="68"/>
      <c r="FI77" s="68"/>
      <c r="FJ77" s="68"/>
      <c r="FK77" s="68"/>
      <c r="FL77" s="68"/>
      <c r="FM77" s="68"/>
      <c r="FN77" s="68"/>
      <c r="FO77" s="68"/>
      <c r="FP77" s="68"/>
      <c r="FQ77" s="68"/>
      <c r="FR77" s="68"/>
      <c r="FS77" s="68"/>
      <c r="FT77" s="68"/>
      <c r="FU77" s="68"/>
      <c r="FV77" s="68"/>
      <c r="FW77" s="68"/>
      <c r="FX77" s="68"/>
      <c r="FY77" s="68"/>
      <c r="FZ77" s="68"/>
      <c r="GA77" s="68"/>
      <c r="GB77" s="68"/>
      <c r="GC77" s="68"/>
      <c r="GD77" s="68"/>
      <c r="GE77" s="68"/>
      <c r="GF77" s="68"/>
      <c r="GG77" s="68"/>
      <c r="GH77" s="68"/>
      <c r="GI77" s="68"/>
      <c r="GJ77" s="68"/>
      <c r="GK77" s="68"/>
      <c r="GL77" s="68"/>
      <c r="GM77" s="68"/>
      <c r="GN77" s="68"/>
      <c r="GO77" s="68"/>
      <c r="GP77" s="68"/>
      <c r="GQ77" s="68"/>
      <c r="GR77" s="68"/>
      <c r="GS77" s="68"/>
      <c r="GT77" s="68"/>
      <c r="GU77" s="68"/>
      <c r="GV77" s="68"/>
      <c r="GW77" s="68"/>
      <c r="GX77" s="68"/>
      <c r="GY77" s="68"/>
      <c r="GZ77" s="68"/>
      <c r="HA77" s="68"/>
      <c r="HB77" s="68"/>
      <c r="HC77" s="68"/>
      <c r="HD77" s="68"/>
      <c r="HE77" s="68"/>
      <c r="HF77" s="68"/>
      <c r="HG77" s="68"/>
      <c r="HH77" s="68"/>
      <c r="HI77" s="68"/>
      <c r="HJ77" s="68"/>
      <c r="HK77" s="68"/>
      <c r="HL77" s="68"/>
      <c r="HM77" s="68"/>
      <c r="HN77" s="68"/>
      <c r="HO77" s="68"/>
      <c r="HP77" s="68"/>
      <c r="HQ77" s="68"/>
      <c r="HR77" s="68"/>
      <c r="HS77" s="68"/>
      <c r="HT77" s="68"/>
      <c r="HU77" s="68"/>
      <c r="HV77" s="68"/>
      <c r="HW77" s="68"/>
      <c r="HX77" s="68"/>
      <c r="HY77" s="68"/>
      <c r="HZ77" s="68"/>
      <c r="IA77" s="68"/>
      <c r="IB77" s="68"/>
      <c r="IC77" s="68"/>
      <c r="ID77" s="68"/>
      <c r="IE77" s="68"/>
      <c r="IF77" s="68"/>
      <c r="IG77" s="68"/>
    </row>
    <row r="78" spans="1:241" s="21" customFormat="1" ht="141.75" customHeight="1">
      <c r="A78" s="191">
        <v>71</v>
      </c>
      <c r="B78" s="183" t="s">
        <v>110</v>
      </c>
      <c r="C78" s="82" t="s">
        <v>162</v>
      </c>
      <c r="D78" s="83" t="s">
        <v>48</v>
      </c>
      <c r="E78" s="83" t="s">
        <v>90</v>
      </c>
      <c r="F78" s="22" t="s">
        <v>69</v>
      </c>
      <c r="G78" s="84" t="s">
        <v>20</v>
      </c>
      <c r="H78" s="117">
        <v>2708700</v>
      </c>
      <c r="I78" s="182">
        <v>1792000</v>
      </c>
      <c r="J78" s="85">
        <f t="shared" si="5"/>
        <v>916700</v>
      </c>
      <c r="K78" s="87">
        <v>5</v>
      </c>
      <c r="L78" s="88">
        <v>41871</v>
      </c>
      <c r="M78" s="81">
        <v>41940</v>
      </c>
      <c r="N78" s="81">
        <v>41948</v>
      </c>
      <c r="O78" s="27" t="s">
        <v>594</v>
      </c>
      <c r="P78" s="130" t="s">
        <v>438</v>
      </c>
      <c r="Q78" s="130" t="s">
        <v>12</v>
      </c>
      <c r="R78" s="183" t="s">
        <v>514</v>
      </c>
      <c r="S78" s="81">
        <v>41789</v>
      </c>
      <c r="T78" s="22" t="s">
        <v>614</v>
      </c>
      <c r="U78" s="22" t="s">
        <v>490</v>
      </c>
      <c r="V78" s="22" t="s">
        <v>493</v>
      </c>
      <c r="W78" s="98" t="s">
        <v>502</v>
      </c>
      <c r="X78" s="98"/>
      <c r="Y78" s="191">
        <v>71</v>
      </c>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c r="FC78" s="68"/>
      <c r="FD78" s="68"/>
      <c r="FE78" s="68"/>
      <c r="FF78" s="68"/>
      <c r="FG78" s="68"/>
      <c r="FH78" s="68"/>
      <c r="FI78" s="68"/>
      <c r="FJ78" s="68"/>
      <c r="FK78" s="68"/>
      <c r="FL78" s="68"/>
      <c r="FM78" s="68"/>
      <c r="FN78" s="68"/>
      <c r="FO78" s="68"/>
      <c r="FP78" s="68"/>
      <c r="FQ78" s="68"/>
      <c r="FR78" s="68"/>
      <c r="FS78" s="68"/>
      <c r="FT78" s="68"/>
      <c r="FU78" s="68"/>
      <c r="FV78" s="68"/>
      <c r="FW78" s="68"/>
      <c r="FX78" s="68"/>
      <c r="FY78" s="68"/>
      <c r="FZ78" s="68"/>
      <c r="GA78" s="68"/>
      <c r="GB78" s="68"/>
      <c r="GC78" s="68"/>
      <c r="GD78" s="68"/>
      <c r="GE78" s="68"/>
      <c r="GF78" s="68"/>
      <c r="GG78" s="68"/>
      <c r="GH78" s="68"/>
      <c r="GI78" s="68"/>
      <c r="GJ78" s="68"/>
      <c r="GK78" s="68"/>
      <c r="GL78" s="68"/>
      <c r="GM78" s="68"/>
      <c r="GN78" s="68"/>
      <c r="GO78" s="68"/>
      <c r="GP78" s="68"/>
      <c r="GQ78" s="68"/>
      <c r="GR78" s="68"/>
      <c r="GS78" s="68"/>
      <c r="GT78" s="68"/>
      <c r="GU78" s="68"/>
      <c r="GV78" s="68"/>
      <c r="GW78" s="68"/>
      <c r="GX78" s="68"/>
      <c r="GY78" s="68"/>
      <c r="GZ78" s="68"/>
      <c r="HA78" s="68"/>
      <c r="HB78" s="68"/>
      <c r="HC78" s="68"/>
      <c r="HD78" s="68"/>
      <c r="HE78" s="68"/>
      <c r="HF78" s="68"/>
      <c r="HG78" s="68"/>
      <c r="HH78" s="68"/>
      <c r="HI78" s="68"/>
      <c r="HJ78" s="68"/>
      <c r="HK78" s="68"/>
      <c r="HL78" s="68"/>
      <c r="HM78" s="68"/>
      <c r="HN78" s="68"/>
      <c r="HO78" s="68"/>
      <c r="HP78" s="68"/>
      <c r="HQ78" s="68"/>
      <c r="HR78" s="68"/>
      <c r="HS78" s="68"/>
      <c r="HT78" s="68"/>
      <c r="HU78" s="68"/>
      <c r="HV78" s="68"/>
      <c r="HW78" s="68"/>
      <c r="HX78" s="68"/>
      <c r="HY78" s="68"/>
      <c r="HZ78" s="68"/>
      <c r="IA78" s="68"/>
      <c r="IB78" s="68"/>
      <c r="IC78" s="68"/>
      <c r="ID78" s="68"/>
      <c r="IE78" s="68"/>
      <c r="IF78" s="68"/>
      <c r="IG78" s="68"/>
    </row>
    <row r="79" spans="1:241" s="21" customFormat="1" ht="197.25" customHeight="1">
      <c r="A79" s="191">
        <v>72</v>
      </c>
      <c r="B79" s="91" t="s">
        <v>21</v>
      </c>
      <c r="C79" s="82" t="s">
        <v>162</v>
      </c>
      <c r="D79" s="91" t="s">
        <v>48</v>
      </c>
      <c r="E79" s="91" t="s">
        <v>150</v>
      </c>
      <c r="F79" s="22" t="s">
        <v>69</v>
      </c>
      <c r="G79" s="22" t="s">
        <v>112</v>
      </c>
      <c r="H79" s="23">
        <v>11297240</v>
      </c>
      <c r="I79" s="182">
        <v>11297240</v>
      </c>
      <c r="J79" s="85">
        <f t="shared" si="5"/>
        <v>0</v>
      </c>
      <c r="K79" s="92">
        <v>60</v>
      </c>
      <c r="L79" s="88">
        <v>41691</v>
      </c>
      <c r="M79" s="88">
        <v>41704</v>
      </c>
      <c r="N79" s="88">
        <v>41764</v>
      </c>
      <c r="O79" s="180" t="s">
        <v>130</v>
      </c>
      <c r="P79" s="22" t="s">
        <v>242</v>
      </c>
      <c r="Q79" s="22" t="s">
        <v>191</v>
      </c>
      <c r="R79" s="103" t="s">
        <v>520</v>
      </c>
      <c r="S79" s="81">
        <v>41653</v>
      </c>
      <c r="T79" s="22" t="s">
        <v>671</v>
      </c>
      <c r="U79" s="22" t="s">
        <v>490</v>
      </c>
      <c r="V79" s="103" t="s">
        <v>511</v>
      </c>
      <c r="W79" s="98" t="s">
        <v>496</v>
      </c>
      <c r="X79" s="98"/>
      <c r="Y79" s="191">
        <v>72</v>
      </c>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71"/>
      <c r="GB79" s="71"/>
      <c r="GC79" s="71"/>
      <c r="GD79" s="71"/>
      <c r="GE79" s="71"/>
      <c r="GF79" s="71"/>
      <c r="GG79" s="71"/>
      <c r="GH79" s="71"/>
      <c r="GI79" s="71"/>
      <c r="GJ79" s="71"/>
      <c r="GK79" s="71"/>
      <c r="GL79" s="71"/>
      <c r="GM79" s="71"/>
      <c r="GN79" s="71"/>
      <c r="GO79" s="71"/>
      <c r="GP79" s="71"/>
      <c r="GQ79" s="71"/>
      <c r="GR79" s="71"/>
      <c r="GS79" s="71"/>
      <c r="GT79" s="71"/>
      <c r="GU79" s="71"/>
      <c r="GV79" s="71"/>
      <c r="GW79" s="71"/>
      <c r="GX79" s="71"/>
      <c r="GY79" s="71"/>
      <c r="GZ79" s="71"/>
      <c r="HA79" s="71"/>
      <c r="HB79" s="71"/>
      <c r="HC79" s="71"/>
      <c r="HD79" s="71"/>
      <c r="HE79" s="71"/>
      <c r="HF79" s="71"/>
      <c r="HG79" s="71"/>
      <c r="HH79" s="71"/>
      <c r="HI79" s="71"/>
      <c r="HJ79" s="71"/>
      <c r="HK79" s="71"/>
      <c r="HL79" s="71"/>
      <c r="HM79" s="71"/>
      <c r="HN79" s="71"/>
      <c r="HO79" s="71"/>
      <c r="HP79" s="71"/>
      <c r="HQ79" s="71"/>
      <c r="HR79" s="71"/>
      <c r="HS79" s="71"/>
      <c r="HT79" s="71"/>
      <c r="HU79" s="71"/>
      <c r="HV79" s="71"/>
      <c r="HW79" s="71"/>
      <c r="HX79" s="71"/>
      <c r="HY79" s="71"/>
      <c r="HZ79" s="71"/>
      <c r="IA79" s="71"/>
      <c r="IB79" s="71"/>
      <c r="IC79" s="71"/>
      <c r="ID79" s="71"/>
      <c r="IE79" s="71"/>
      <c r="IF79" s="71"/>
      <c r="IG79" s="71"/>
    </row>
    <row r="80" spans="1:241" s="21" customFormat="1" ht="112.5" customHeight="1">
      <c r="A80" s="191">
        <v>73</v>
      </c>
      <c r="B80" s="84" t="s">
        <v>132</v>
      </c>
      <c r="C80" s="148" t="s">
        <v>163</v>
      </c>
      <c r="D80" s="149" t="s">
        <v>172</v>
      </c>
      <c r="E80" s="149" t="s">
        <v>47</v>
      </c>
      <c r="F80" s="121" t="s">
        <v>67</v>
      </c>
      <c r="G80" s="121" t="s">
        <v>112</v>
      </c>
      <c r="H80" s="122">
        <v>24000000</v>
      </c>
      <c r="I80" s="150">
        <v>24000000</v>
      </c>
      <c r="J80" s="122">
        <f t="shared" si="5"/>
        <v>0</v>
      </c>
      <c r="K80" s="151">
        <v>120</v>
      </c>
      <c r="L80" s="124">
        <v>41663</v>
      </c>
      <c r="M80" s="124">
        <v>41669</v>
      </c>
      <c r="N80" s="124">
        <v>41788</v>
      </c>
      <c r="O80" s="152" t="s">
        <v>98</v>
      </c>
      <c r="P80" s="153" t="s">
        <v>164</v>
      </c>
      <c r="Q80" s="84" t="s">
        <v>188</v>
      </c>
      <c r="R80" s="183" t="s">
        <v>508</v>
      </c>
      <c r="S80" s="81">
        <v>41661</v>
      </c>
      <c r="T80" s="22" t="s">
        <v>872</v>
      </c>
      <c r="U80" s="22" t="s">
        <v>490</v>
      </c>
      <c r="V80" s="22" t="s">
        <v>521</v>
      </c>
      <c r="W80" s="98" t="s">
        <v>491</v>
      </c>
      <c r="X80" s="98"/>
      <c r="Y80" s="191">
        <v>73</v>
      </c>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c r="FC80" s="68"/>
      <c r="FD80" s="68"/>
      <c r="FE80" s="68"/>
      <c r="FF80" s="68"/>
      <c r="FG80" s="68"/>
      <c r="FH80" s="68"/>
      <c r="FI80" s="68"/>
      <c r="FJ80" s="68"/>
      <c r="FK80" s="68"/>
      <c r="FL80" s="68"/>
      <c r="FM80" s="68"/>
      <c r="FN80" s="68"/>
      <c r="FO80" s="68"/>
      <c r="FP80" s="68"/>
      <c r="FQ80" s="68"/>
      <c r="FR80" s="68"/>
      <c r="FS80" s="68"/>
      <c r="FT80" s="68"/>
      <c r="FU80" s="68"/>
      <c r="FV80" s="68"/>
      <c r="FW80" s="68"/>
      <c r="FX80" s="68"/>
      <c r="FY80" s="68"/>
      <c r="FZ80" s="68"/>
      <c r="GA80" s="68"/>
      <c r="GB80" s="68"/>
      <c r="GC80" s="68"/>
      <c r="GD80" s="68"/>
      <c r="GE80" s="68"/>
      <c r="GF80" s="68"/>
      <c r="GG80" s="68"/>
      <c r="GH80" s="68"/>
      <c r="GI80" s="68"/>
      <c r="GJ80" s="68"/>
      <c r="GK80" s="68"/>
      <c r="GL80" s="68"/>
      <c r="GM80" s="68"/>
      <c r="GN80" s="68"/>
      <c r="GO80" s="68"/>
      <c r="GP80" s="68"/>
      <c r="GQ80" s="68"/>
      <c r="GR80" s="68"/>
      <c r="GS80" s="68"/>
      <c r="GT80" s="68"/>
      <c r="GU80" s="68"/>
      <c r="GV80" s="68"/>
      <c r="GW80" s="68"/>
      <c r="GX80" s="68"/>
      <c r="GY80" s="68"/>
      <c r="GZ80" s="68"/>
      <c r="HA80" s="68"/>
      <c r="HB80" s="68"/>
      <c r="HC80" s="68"/>
      <c r="HD80" s="68"/>
      <c r="HE80" s="68"/>
      <c r="HF80" s="68"/>
      <c r="HG80" s="68"/>
      <c r="HH80" s="68"/>
      <c r="HI80" s="68"/>
      <c r="HJ80" s="68"/>
      <c r="HK80" s="68"/>
      <c r="HL80" s="68"/>
      <c r="HM80" s="68"/>
      <c r="HN80" s="68"/>
      <c r="HO80" s="68"/>
      <c r="HP80" s="68"/>
      <c r="HQ80" s="68"/>
      <c r="HR80" s="68"/>
      <c r="HS80" s="68"/>
      <c r="HT80" s="68"/>
      <c r="HU80" s="68"/>
      <c r="HV80" s="68"/>
      <c r="HW80" s="68"/>
      <c r="HX80" s="68"/>
      <c r="HY80" s="68"/>
      <c r="HZ80" s="68"/>
      <c r="IA80" s="68"/>
      <c r="IB80" s="68"/>
      <c r="IC80" s="68"/>
      <c r="ID80" s="68"/>
      <c r="IE80" s="68"/>
      <c r="IF80" s="68"/>
      <c r="IG80" s="68"/>
    </row>
    <row r="81" spans="1:241" s="21" customFormat="1" ht="119.25" customHeight="1">
      <c r="A81" s="191">
        <v>74</v>
      </c>
      <c r="B81" s="84" t="s">
        <v>132</v>
      </c>
      <c r="C81" s="82" t="s">
        <v>163</v>
      </c>
      <c r="D81" s="84" t="s">
        <v>172</v>
      </c>
      <c r="E81" s="84" t="s">
        <v>47</v>
      </c>
      <c r="F81" s="22" t="s">
        <v>67</v>
      </c>
      <c r="G81" s="22" t="s">
        <v>112</v>
      </c>
      <c r="H81" s="122">
        <v>24000000</v>
      </c>
      <c r="I81" s="112">
        <v>24000000</v>
      </c>
      <c r="J81" s="85">
        <f t="shared" si="5"/>
        <v>0</v>
      </c>
      <c r="K81" s="92">
        <v>120</v>
      </c>
      <c r="L81" s="88">
        <v>41663</v>
      </c>
      <c r="M81" s="88">
        <v>41669</v>
      </c>
      <c r="N81" s="88">
        <v>41788</v>
      </c>
      <c r="O81" s="180" t="s">
        <v>98</v>
      </c>
      <c r="P81" s="22" t="s">
        <v>187</v>
      </c>
      <c r="Q81" s="84" t="s">
        <v>189</v>
      </c>
      <c r="R81" s="183" t="s">
        <v>508</v>
      </c>
      <c r="S81" s="81">
        <v>41661</v>
      </c>
      <c r="T81" s="22" t="s">
        <v>906</v>
      </c>
      <c r="U81" s="22" t="s">
        <v>490</v>
      </c>
      <c r="V81" s="22" t="s">
        <v>521</v>
      </c>
      <c r="W81" s="98" t="s">
        <v>485</v>
      </c>
      <c r="X81" s="98"/>
      <c r="Y81" s="191">
        <v>74</v>
      </c>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c r="FD81" s="68"/>
      <c r="FE81" s="68"/>
      <c r="FF81" s="68"/>
      <c r="FG81" s="68"/>
      <c r="FH81" s="68"/>
      <c r="FI81" s="68"/>
      <c r="FJ81" s="68"/>
      <c r="FK81" s="68"/>
      <c r="FL81" s="68"/>
      <c r="FM81" s="68"/>
      <c r="FN81" s="68"/>
      <c r="FO81" s="68"/>
      <c r="FP81" s="68"/>
      <c r="FQ81" s="68"/>
      <c r="FR81" s="68"/>
      <c r="FS81" s="68"/>
      <c r="FT81" s="68"/>
      <c r="FU81" s="68"/>
      <c r="FV81" s="68"/>
      <c r="FW81" s="68"/>
      <c r="FX81" s="68"/>
      <c r="FY81" s="68"/>
      <c r="FZ81" s="68"/>
      <c r="GA81" s="68"/>
      <c r="GB81" s="68"/>
      <c r="GC81" s="68"/>
      <c r="GD81" s="68"/>
      <c r="GE81" s="68"/>
      <c r="GF81" s="68"/>
      <c r="GG81" s="68"/>
      <c r="GH81" s="68"/>
      <c r="GI81" s="68"/>
      <c r="GJ81" s="68"/>
      <c r="GK81" s="68"/>
      <c r="GL81" s="68"/>
      <c r="GM81" s="68"/>
      <c r="GN81" s="68"/>
      <c r="GO81" s="68"/>
      <c r="GP81" s="68"/>
      <c r="GQ81" s="68"/>
      <c r="GR81" s="68"/>
      <c r="GS81" s="68"/>
      <c r="GT81" s="68"/>
      <c r="GU81" s="68"/>
      <c r="GV81" s="68"/>
      <c r="GW81" s="68"/>
      <c r="GX81" s="68"/>
      <c r="GY81" s="68"/>
      <c r="GZ81" s="68"/>
      <c r="HA81" s="68"/>
      <c r="HB81" s="68"/>
      <c r="HC81" s="68"/>
      <c r="HD81" s="68"/>
      <c r="HE81" s="68"/>
      <c r="HF81" s="68"/>
      <c r="HG81" s="68"/>
      <c r="HH81" s="68"/>
      <c r="HI81" s="68"/>
      <c r="HJ81" s="68"/>
      <c r="HK81" s="68"/>
      <c r="HL81" s="68"/>
      <c r="HM81" s="68"/>
      <c r="HN81" s="68"/>
      <c r="HO81" s="68"/>
      <c r="HP81" s="68"/>
      <c r="HQ81" s="68"/>
      <c r="HR81" s="68"/>
      <c r="HS81" s="68"/>
      <c r="HT81" s="68"/>
      <c r="HU81" s="68"/>
      <c r="HV81" s="68"/>
      <c r="HW81" s="68"/>
      <c r="HX81" s="68"/>
      <c r="HY81" s="68"/>
      <c r="HZ81" s="68"/>
      <c r="IA81" s="68"/>
      <c r="IB81" s="68"/>
      <c r="IC81" s="68"/>
      <c r="ID81" s="68"/>
      <c r="IE81" s="68"/>
      <c r="IF81" s="68"/>
      <c r="IG81" s="68"/>
    </row>
    <row r="82" spans="1:241" s="21" customFormat="1" ht="102.75" customHeight="1">
      <c r="A82" s="191">
        <v>75</v>
      </c>
      <c r="B82" s="84" t="s">
        <v>132</v>
      </c>
      <c r="C82" s="82" t="s">
        <v>163</v>
      </c>
      <c r="D82" s="84" t="s">
        <v>172</v>
      </c>
      <c r="E82" s="84" t="s">
        <v>47</v>
      </c>
      <c r="F82" s="22" t="s">
        <v>67</v>
      </c>
      <c r="G82" s="22" t="s">
        <v>112</v>
      </c>
      <c r="H82" s="122">
        <v>39000000</v>
      </c>
      <c r="I82" s="112">
        <v>39000000</v>
      </c>
      <c r="J82" s="85">
        <f t="shared" si="5"/>
        <v>0</v>
      </c>
      <c r="K82" s="92">
        <v>180</v>
      </c>
      <c r="L82" s="88">
        <v>41898</v>
      </c>
      <c r="M82" s="79">
        <v>41901</v>
      </c>
      <c r="N82" s="88">
        <f>M82+K82</f>
        <v>42081</v>
      </c>
      <c r="O82" s="180" t="s">
        <v>98</v>
      </c>
      <c r="P82" s="22" t="s">
        <v>596</v>
      </c>
      <c r="Q82" s="84" t="s">
        <v>188</v>
      </c>
      <c r="R82" s="183" t="s">
        <v>508</v>
      </c>
      <c r="S82" s="81">
        <v>41856</v>
      </c>
      <c r="T82" s="22" t="s">
        <v>668</v>
      </c>
      <c r="U82" s="22" t="s">
        <v>490</v>
      </c>
      <c r="V82" s="22" t="s">
        <v>521</v>
      </c>
      <c r="W82" s="98" t="s">
        <v>485</v>
      </c>
      <c r="X82" s="98"/>
      <c r="Y82" s="191">
        <v>75</v>
      </c>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8"/>
      <c r="FI82" s="68"/>
      <c r="FJ82" s="68"/>
      <c r="FK82" s="68"/>
      <c r="FL82" s="68"/>
      <c r="FM82" s="68"/>
      <c r="FN82" s="68"/>
      <c r="FO82" s="68"/>
      <c r="FP82" s="68"/>
      <c r="FQ82" s="68"/>
      <c r="FR82" s="68"/>
      <c r="FS82" s="68"/>
      <c r="FT82" s="68"/>
      <c r="FU82" s="68"/>
      <c r="FV82" s="68"/>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row>
    <row r="83" spans="1:241" s="21" customFormat="1" ht="98.25" customHeight="1">
      <c r="A83" s="191">
        <v>76</v>
      </c>
      <c r="B83" s="183" t="s">
        <v>104</v>
      </c>
      <c r="C83" s="90">
        <v>31202</v>
      </c>
      <c r="D83" s="84" t="s">
        <v>48</v>
      </c>
      <c r="E83" s="84" t="s">
        <v>124</v>
      </c>
      <c r="F83" s="22" t="s">
        <v>67</v>
      </c>
      <c r="G83" s="22" t="s">
        <v>143</v>
      </c>
      <c r="H83" s="122">
        <v>53000000</v>
      </c>
      <c r="I83" s="86">
        <v>53000000</v>
      </c>
      <c r="J83" s="85">
        <f t="shared" si="5"/>
        <v>0</v>
      </c>
      <c r="K83" s="92">
        <v>365</v>
      </c>
      <c r="L83" s="88">
        <v>41823</v>
      </c>
      <c r="M83" s="88" t="s">
        <v>956</v>
      </c>
      <c r="N83" s="88" t="s">
        <v>957</v>
      </c>
      <c r="O83" s="26" t="s">
        <v>35</v>
      </c>
      <c r="P83" s="84" t="s">
        <v>442</v>
      </c>
      <c r="Q83" s="83" t="s">
        <v>73</v>
      </c>
      <c r="R83" s="183" t="s">
        <v>486</v>
      </c>
      <c r="S83" s="81">
        <v>41719</v>
      </c>
      <c r="T83" s="22" t="s">
        <v>549</v>
      </c>
      <c r="U83" s="22" t="s">
        <v>490</v>
      </c>
      <c r="V83" s="22" t="s">
        <v>521</v>
      </c>
      <c r="W83" s="98" t="s">
        <v>538</v>
      </c>
      <c r="X83" s="98"/>
      <c r="Y83" s="191">
        <v>76</v>
      </c>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68"/>
      <c r="FH83" s="68"/>
      <c r="FI83" s="68"/>
      <c r="FJ83" s="68"/>
      <c r="FK83" s="68"/>
      <c r="FL83" s="68"/>
      <c r="FM83" s="68"/>
      <c r="FN83" s="68"/>
      <c r="FO83" s="68"/>
      <c r="FP83" s="68"/>
      <c r="FQ83" s="68"/>
      <c r="FR83" s="68"/>
      <c r="FS83" s="68"/>
      <c r="FT83" s="68"/>
      <c r="FU83" s="68"/>
      <c r="FV83" s="68"/>
      <c r="FW83" s="68"/>
      <c r="FX83" s="68"/>
      <c r="FY83" s="68"/>
      <c r="FZ83" s="68"/>
      <c r="GA83" s="68"/>
      <c r="GB83" s="68"/>
      <c r="GC83" s="68"/>
      <c r="GD83" s="68"/>
      <c r="GE83" s="68"/>
      <c r="GF83" s="68"/>
      <c r="GG83" s="68"/>
      <c r="GH83" s="68"/>
      <c r="GI83" s="68"/>
      <c r="GJ83" s="68"/>
      <c r="GK83" s="68"/>
      <c r="GL83" s="68"/>
      <c r="GM83" s="68"/>
      <c r="GN83" s="68"/>
      <c r="GO83" s="68"/>
      <c r="GP83" s="68"/>
      <c r="GQ83" s="68"/>
      <c r="GR83" s="68"/>
      <c r="GS83" s="68"/>
      <c r="GT83" s="68"/>
      <c r="GU83" s="68"/>
      <c r="GV83" s="68"/>
      <c r="GW83" s="68"/>
      <c r="GX83" s="68"/>
      <c r="GY83" s="68"/>
      <c r="GZ83" s="68"/>
      <c r="HA83" s="68"/>
      <c r="HB83" s="68"/>
      <c r="HC83" s="68"/>
      <c r="HD83" s="68"/>
      <c r="HE83" s="68"/>
      <c r="HF83" s="68"/>
      <c r="HG83" s="68"/>
      <c r="HH83" s="68"/>
      <c r="HI83" s="68"/>
      <c r="HJ83" s="68"/>
      <c r="HK83" s="68"/>
      <c r="HL83" s="68"/>
      <c r="HM83" s="68"/>
      <c r="HN83" s="68"/>
      <c r="HO83" s="68"/>
      <c r="HP83" s="68"/>
      <c r="HQ83" s="68"/>
      <c r="HR83" s="68"/>
      <c r="HS83" s="68"/>
      <c r="HT83" s="68"/>
      <c r="HU83" s="68"/>
      <c r="HV83" s="68"/>
      <c r="HW83" s="68"/>
      <c r="HX83" s="68"/>
      <c r="HY83" s="68"/>
      <c r="HZ83" s="68"/>
      <c r="IA83" s="68"/>
      <c r="IB83" s="68"/>
      <c r="IC83" s="68"/>
      <c r="ID83" s="68"/>
      <c r="IE83" s="68"/>
      <c r="IF83" s="68"/>
      <c r="IG83" s="68"/>
    </row>
    <row r="84" spans="1:241" s="21" customFormat="1" ht="107.25" customHeight="1">
      <c r="A84" s="191">
        <v>77</v>
      </c>
      <c r="B84" s="183" t="s">
        <v>104</v>
      </c>
      <c r="C84" s="90">
        <v>31202</v>
      </c>
      <c r="D84" s="84" t="s">
        <v>48</v>
      </c>
      <c r="E84" s="84" t="s">
        <v>124</v>
      </c>
      <c r="F84" s="22" t="s">
        <v>69</v>
      </c>
      <c r="G84" s="22" t="s">
        <v>112</v>
      </c>
      <c r="H84" s="122">
        <v>4400000</v>
      </c>
      <c r="I84" s="182">
        <v>4400000</v>
      </c>
      <c r="J84" s="85">
        <f t="shared" si="5"/>
        <v>0</v>
      </c>
      <c r="K84" s="100">
        <v>365</v>
      </c>
      <c r="L84" s="88">
        <v>41787</v>
      </c>
      <c r="M84" s="88">
        <v>41795</v>
      </c>
      <c r="N84" s="88">
        <v>42159</v>
      </c>
      <c r="O84" s="22" t="s">
        <v>232</v>
      </c>
      <c r="P84" s="130" t="s">
        <v>256</v>
      </c>
      <c r="Q84" s="83" t="s">
        <v>74</v>
      </c>
      <c r="R84" s="183" t="s">
        <v>486</v>
      </c>
      <c r="S84" s="81">
        <v>41719</v>
      </c>
      <c r="T84" s="22" t="s">
        <v>693</v>
      </c>
      <c r="U84" s="22" t="s">
        <v>490</v>
      </c>
      <c r="V84" s="22" t="s">
        <v>521</v>
      </c>
      <c r="W84" s="98" t="s">
        <v>492</v>
      </c>
      <c r="X84" s="98"/>
      <c r="Y84" s="191">
        <v>77</v>
      </c>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8"/>
      <c r="FI84" s="68"/>
      <c r="FJ84" s="68"/>
      <c r="FK84" s="68"/>
      <c r="FL84" s="68"/>
      <c r="FM84" s="68"/>
      <c r="FN84" s="68"/>
      <c r="FO84" s="68"/>
      <c r="FP84" s="68"/>
      <c r="FQ84" s="68"/>
      <c r="FR84" s="68"/>
      <c r="FS84" s="68"/>
      <c r="FT84" s="68"/>
      <c r="FU84" s="68"/>
      <c r="FV84" s="68"/>
      <c r="FW84" s="68"/>
      <c r="FX84" s="68"/>
      <c r="FY84" s="68"/>
      <c r="FZ84" s="68"/>
      <c r="GA84" s="68"/>
      <c r="GB84" s="68"/>
      <c r="GC84" s="68"/>
      <c r="GD84" s="68"/>
      <c r="GE84" s="68"/>
      <c r="GF84" s="68"/>
      <c r="GG84" s="68"/>
      <c r="GH84" s="68"/>
      <c r="GI84" s="68"/>
      <c r="GJ84" s="68"/>
      <c r="GK84" s="68"/>
      <c r="GL84" s="68"/>
      <c r="GM84" s="68"/>
      <c r="GN84" s="68"/>
      <c r="GO84" s="68"/>
      <c r="GP84" s="68"/>
      <c r="GQ84" s="68"/>
      <c r="GR84" s="68"/>
      <c r="GS84" s="68"/>
      <c r="GT84" s="68"/>
      <c r="GU84" s="68"/>
      <c r="GV84" s="68"/>
      <c r="GW84" s="68"/>
      <c r="GX84" s="68"/>
      <c r="GY84" s="68"/>
      <c r="GZ84" s="68"/>
      <c r="HA84" s="68"/>
      <c r="HB84" s="68"/>
      <c r="HC84" s="68"/>
      <c r="HD84" s="68"/>
      <c r="HE84" s="68"/>
      <c r="HF84" s="68"/>
      <c r="HG84" s="68"/>
      <c r="HH84" s="68"/>
      <c r="HI84" s="68"/>
      <c r="HJ84" s="68"/>
      <c r="HK84" s="68"/>
      <c r="HL84" s="68"/>
      <c r="HM84" s="68"/>
      <c r="HN84" s="68"/>
      <c r="HO84" s="68"/>
      <c r="HP84" s="68"/>
      <c r="HQ84" s="68"/>
      <c r="HR84" s="68"/>
      <c r="HS84" s="68"/>
      <c r="HT84" s="68"/>
      <c r="HU84" s="68"/>
      <c r="HV84" s="68"/>
      <c r="HW84" s="68"/>
      <c r="HX84" s="68"/>
      <c r="HY84" s="68"/>
      <c r="HZ84" s="68"/>
      <c r="IA84" s="68"/>
      <c r="IB84" s="68"/>
      <c r="IC84" s="68"/>
      <c r="ID84" s="68"/>
      <c r="IE84" s="68"/>
      <c r="IF84" s="68"/>
      <c r="IG84" s="68"/>
    </row>
    <row r="85" spans="1:241" s="21" customFormat="1" ht="102" customHeight="1">
      <c r="A85" s="191">
        <v>78</v>
      </c>
      <c r="B85" s="183" t="s">
        <v>104</v>
      </c>
      <c r="C85" s="90">
        <v>31202</v>
      </c>
      <c r="D85" s="84" t="s">
        <v>48</v>
      </c>
      <c r="E85" s="64" t="s">
        <v>158</v>
      </c>
      <c r="F85" s="22" t="s">
        <v>184</v>
      </c>
      <c r="G85" s="22" t="s">
        <v>112</v>
      </c>
      <c r="H85" s="122">
        <v>75000000</v>
      </c>
      <c r="I85" s="86">
        <v>75000000</v>
      </c>
      <c r="J85" s="85">
        <f t="shared" si="5"/>
        <v>0</v>
      </c>
      <c r="K85" s="100">
        <v>300</v>
      </c>
      <c r="L85" s="88">
        <v>41862</v>
      </c>
      <c r="M85" s="81">
        <v>41865</v>
      </c>
      <c r="N85" s="81">
        <v>42168</v>
      </c>
      <c r="O85" s="26" t="s">
        <v>602</v>
      </c>
      <c r="P85" s="84" t="s">
        <v>430</v>
      </c>
      <c r="Q85" s="84" t="s">
        <v>434</v>
      </c>
      <c r="R85" s="183" t="s">
        <v>486</v>
      </c>
      <c r="S85" s="81">
        <v>41765</v>
      </c>
      <c r="T85" s="22" t="s">
        <v>601</v>
      </c>
      <c r="U85" s="22" t="s">
        <v>490</v>
      </c>
      <c r="V85" s="22" t="s">
        <v>489</v>
      </c>
      <c r="W85" s="98" t="s">
        <v>521</v>
      </c>
      <c r="X85" s="98"/>
      <c r="Y85" s="191">
        <v>78</v>
      </c>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row>
    <row r="86" spans="1:241" s="21" customFormat="1" ht="80.25" customHeight="1">
      <c r="A86" s="191">
        <v>79</v>
      </c>
      <c r="B86" s="183" t="s">
        <v>104</v>
      </c>
      <c r="C86" s="90">
        <v>31202</v>
      </c>
      <c r="D86" s="84" t="s">
        <v>48</v>
      </c>
      <c r="E86" s="84" t="s">
        <v>152</v>
      </c>
      <c r="F86" s="22" t="s">
        <v>72</v>
      </c>
      <c r="G86" s="22" t="s">
        <v>112</v>
      </c>
      <c r="H86" s="122">
        <v>160000000</v>
      </c>
      <c r="I86" s="182">
        <v>160000000</v>
      </c>
      <c r="J86" s="85">
        <f t="shared" si="5"/>
        <v>0</v>
      </c>
      <c r="K86" s="100">
        <v>365</v>
      </c>
      <c r="L86" s="88">
        <v>41759</v>
      </c>
      <c r="M86" s="88">
        <v>41766</v>
      </c>
      <c r="N86" s="88">
        <v>42130</v>
      </c>
      <c r="O86" s="26" t="s">
        <v>223</v>
      </c>
      <c r="P86" s="84" t="s">
        <v>14</v>
      </c>
      <c r="Q86" s="84" t="s">
        <v>113</v>
      </c>
      <c r="R86" s="183" t="s">
        <v>486</v>
      </c>
      <c r="S86" s="81">
        <v>41652</v>
      </c>
      <c r="T86" s="22" t="s">
        <v>864</v>
      </c>
      <c r="U86" s="22" t="s">
        <v>490</v>
      </c>
      <c r="V86" s="22" t="s">
        <v>484</v>
      </c>
      <c r="W86" s="98" t="s">
        <v>491</v>
      </c>
      <c r="X86" s="98" t="s">
        <v>858</v>
      </c>
      <c r="Y86" s="191">
        <v>79</v>
      </c>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row>
    <row r="87" spans="1:241" s="21" customFormat="1" ht="89.25" customHeight="1">
      <c r="A87" s="191">
        <v>79</v>
      </c>
      <c r="B87" s="183" t="s">
        <v>104</v>
      </c>
      <c r="C87" s="90">
        <v>31203</v>
      </c>
      <c r="D87" s="84" t="s">
        <v>97</v>
      </c>
      <c r="E87" s="84" t="s">
        <v>43</v>
      </c>
      <c r="F87" s="22" t="s">
        <v>72</v>
      </c>
      <c r="G87" s="22" t="s">
        <v>112</v>
      </c>
      <c r="H87" s="122">
        <v>2000000</v>
      </c>
      <c r="I87" s="182">
        <v>2000000</v>
      </c>
      <c r="J87" s="85">
        <f t="shared" si="5"/>
        <v>0</v>
      </c>
      <c r="K87" s="100">
        <v>365</v>
      </c>
      <c r="L87" s="88">
        <v>41759</v>
      </c>
      <c r="M87" s="88">
        <v>41766</v>
      </c>
      <c r="N87" s="88">
        <v>42130</v>
      </c>
      <c r="O87" s="26" t="s">
        <v>223</v>
      </c>
      <c r="P87" s="84" t="s">
        <v>14</v>
      </c>
      <c r="Q87" s="84" t="s">
        <v>429</v>
      </c>
      <c r="R87" s="183" t="s">
        <v>486</v>
      </c>
      <c r="S87" s="81">
        <v>41652</v>
      </c>
      <c r="T87" s="22" t="s">
        <v>865</v>
      </c>
      <c r="U87" s="22" t="s">
        <v>490</v>
      </c>
      <c r="V87" s="22" t="s">
        <v>484</v>
      </c>
      <c r="W87" s="98" t="s">
        <v>491</v>
      </c>
      <c r="X87" s="98" t="s">
        <v>858</v>
      </c>
      <c r="Y87" s="191">
        <v>79</v>
      </c>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row>
    <row r="88" spans="1:241" s="21" customFormat="1" ht="105" customHeight="1">
      <c r="A88" s="191">
        <v>80</v>
      </c>
      <c r="B88" s="183" t="s">
        <v>104</v>
      </c>
      <c r="C88" s="90">
        <v>31202</v>
      </c>
      <c r="D88" s="84" t="s">
        <v>48</v>
      </c>
      <c r="E88" s="84" t="s">
        <v>152</v>
      </c>
      <c r="F88" s="22" t="s">
        <v>69</v>
      </c>
      <c r="G88" s="22" t="s">
        <v>112</v>
      </c>
      <c r="H88" s="122">
        <v>8467346</v>
      </c>
      <c r="I88" s="182">
        <v>7720000</v>
      </c>
      <c r="J88" s="85">
        <f t="shared" si="5"/>
        <v>747346</v>
      </c>
      <c r="K88" s="100">
        <v>240</v>
      </c>
      <c r="L88" s="88">
        <v>41782</v>
      </c>
      <c r="M88" s="88">
        <v>41794</v>
      </c>
      <c r="N88" s="88">
        <v>42038</v>
      </c>
      <c r="O88" s="26" t="s">
        <v>105</v>
      </c>
      <c r="P88" s="84" t="s">
        <v>179</v>
      </c>
      <c r="Q88" s="84" t="s">
        <v>114</v>
      </c>
      <c r="R88" s="183" t="s">
        <v>486</v>
      </c>
      <c r="S88" s="81">
        <v>41635</v>
      </c>
      <c r="T88" s="22" t="s">
        <v>866</v>
      </c>
      <c r="U88" s="22" t="s">
        <v>490</v>
      </c>
      <c r="V88" s="22" t="s">
        <v>493</v>
      </c>
      <c r="W88" s="98" t="s">
        <v>538</v>
      </c>
      <c r="X88" s="98"/>
      <c r="Y88" s="191">
        <v>80</v>
      </c>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8"/>
      <c r="HU88" s="68"/>
      <c r="HV88" s="68"/>
      <c r="HW88" s="68"/>
      <c r="HX88" s="68"/>
      <c r="HY88" s="68"/>
      <c r="HZ88" s="68"/>
      <c r="IA88" s="68"/>
      <c r="IB88" s="68"/>
      <c r="IC88" s="68"/>
      <c r="ID88" s="68"/>
      <c r="IE88" s="68"/>
      <c r="IF88" s="68"/>
      <c r="IG88" s="68"/>
    </row>
    <row r="89" spans="1:241" s="21" customFormat="1" ht="90.75" customHeight="1">
      <c r="A89" s="191">
        <v>81</v>
      </c>
      <c r="B89" s="84" t="s">
        <v>132</v>
      </c>
      <c r="C89" s="90">
        <v>33</v>
      </c>
      <c r="D89" s="64" t="s">
        <v>170</v>
      </c>
      <c r="E89" s="95" t="s">
        <v>171</v>
      </c>
      <c r="F89" s="22" t="s">
        <v>72</v>
      </c>
      <c r="G89" s="22" t="s">
        <v>20</v>
      </c>
      <c r="H89" s="122">
        <v>88500000</v>
      </c>
      <c r="I89" s="85">
        <v>88500000</v>
      </c>
      <c r="J89" s="85">
        <f t="shared" si="5"/>
        <v>0</v>
      </c>
      <c r="K89" s="100">
        <v>90</v>
      </c>
      <c r="L89" s="61">
        <v>41887</v>
      </c>
      <c r="M89" s="81">
        <v>41901</v>
      </c>
      <c r="N89" s="81">
        <v>41991</v>
      </c>
      <c r="O89" s="27" t="s">
        <v>60</v>
      </c>
      <c r="P89" s="95" t="s">
        <v>787</v>
      </c>
      <c r="Q89" s="95" t="s">
        <v>559</v>
      </c>
      <c r="R89" s="183" t="s">
        <v>508</v>
      </c>
      <c r="S89" s="154">
        <v>41807</v>
      </c>
      <c r="T89" s="22" t="s">
        <v>665</v>
      </c>
      <c r="U89" s="22" t="s">
        <v>490</v>
      </c>
      <c r="V89" s="27" t="s">
        <v>487</v>
      </c>
      <c r="W89" s="98" t="s">
        <v>491</v>
      </c>
      <c r="X89" s="98"/>
      <c r="Y89" s="191">
        <v>81</v>
      </c>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c r="HL89" s="68"/>
      <c r="HM89" s="68"/>
      <c r="HN89" s="68"/>
      <c r="HO89" s="68"/>
      <c r="HP89" s="68"/>
      <c r="HQ89" s="68"/>
      <c r="HR89" s="68"/>
      <c r="HS89" s="68"/>
      <c r="HT89" s="68"/>
      <c r="HU89" s="68"/>
      <c r="HV89" s="68"/>
      <c r="HW89" s="68"/>
      <c r="HX89" s="68"/>
      <c r="HY89" s="68"/>
      <c r="HZ89" s="68"/>
      <c r="IA89" s="68"/>
      <c r="IB89" s="68"/>
      <c r="IC89" s="68"/>
      <c r="ID89" s="68"/>
      <c r="IE89" s="68"/>
      <c r="IF89" s="68"/>
      <c r="IG89" s="68"/>
    </row>
    <row r="90" spans="1:241" s="21" customFormat="1" ht="114.75" customHeight="1">
      <c r="A90" s="98"/>
      <c r="B90" s="84" t="s">
        <v>132</v>
      </c>
      <c r="C90" s="90">
        <v>33</v>
      </c>
      <c r="D90" s="64" t="s">
        <v>170</v>
      </c>
      <c r="E90" s="95" t="s">
        <v>171</v>
      </c>
      <c r="F90" s="22" t="s">
        <v>67</v>
      </c>
      <c r="G90" s="22" t="s">
        <v>112</v>
      </c>
      <c r="H90" s="85">
        <v>58263300</v>
      </c>
      <c r="I90" s="85">
        <v>58263300</v>
      </c>
      <c r="J90" s="85">
        <f>H90-I90</f>
        <v>0</v>
      </c>
      <c r="K90" s="100" t="s">
        <v>137</v>
      </c>
      <c r="L90" s="88">
        <v>41866</v>
      </c>
      <c r="M90" s="88">
        <v>41870</v>
      </c>
      <c r="N90" s="88">
        <v>41990</v>
      </c>
      <c r="O90" s="108" t="s">
        <v>62</v>
      </c>
      <c r="P90" s="95" t="s">
        <v>788</v>
      </c>
      <c r="Q90" s="95" t="s">
        <v>569</v>
      </c>
      <c r="R90" s="183" t="s">
        <v>508</v>
      </c>
      <c r="S90" s="81">
        <v>41821</v>
      </c>
      <c r="T90" s="22" t="s">
        <v>674</v>
      </c>
      <c r="U90" s="22" t="s">
        <v>920</v>
      </c>
      <c r="V90" s="22" t="s">
        <v>489</v>
      </c>
      <c r="W90" s="98" t="s">
        <v>491</v>
      </c>
      <c r="X90" s="98"/>
      <c r="Y90" s="9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68"/>
      <c r="HD90" s="68"/>
      <c r="HE90" s="68"/>
      <c r="HF90" s="68"/>
      <c r="HG90" s="68"/>
      <c r="HH90" s="68"/>
      <c r="HI90" s="68"/>
      <c r="HJ90" s="68"/>
      <c r="HK90" s="68"/>
      <c r="HL90" s="68"/>
      <c r="HM90" s="68"/>
      <c r="HN90" s="68"/>
      <c r="HO90" s="68"/>
      <c r="HP90" s="68"/>
      <c r="HQ90" s="68"/>
      <c r="HR90" s="68"/>
      <c r="HS90" s="68"/>
      <c r="HT90" s="68"/>
      <c r="HU90" s="68"/>
      <c r="HV90" s="68"/>
      <c r="HW90" s="68"/>
      <c r="HX90" s="68"/>
      <c r="HY90" s="68"/>
      <c r="HZ90" s="68"/>
      <c r="IA90" s="68"/>
      <c r="IB90" s="68"/>
      <c r="IC90" s="68"/>
      <c r="ID90" s="68"/>
      <c r="IE90" s="68"/>
      <c r="IF90" s="68"/>
      <c r="IG90" s="68"/>
    </row>
    <row r="91" spans="1:241" s="21" customFormat="1" ht="112.5" customHeight="1">
      <c r="A91" s="191">
        <v>82</v>
      </c>
      <c r="B91" s="84" t="s">
        <v>132</v>
      </c>
      <c r="C91" s="90">
        <v>33</v>
      </c>
      <c r="D91" s="64" t="s">
        <v>170</v>
      </c>
      <c r="E91" s="95" t="s">
        <v>171</v>
      </c>
      <c r="F91" s="22" t="s">
        <v>67</v>
      </c>
      <c r="G91" s="22" t="s">
        <v>112</v>
      </c>
      <c r="H91" s="85">
        <v>437887982</v>
      </c>
      <c r="I91" s="85">
        <v>437887982</v>
      </c>
      <c r="J91" s="85">
        <f>H91-I91</f>
        <v>0</v>
      </c>
      <c r="K91" s="100">
        <v>120</v>
      </c>
      <c r="L91" s="81">
        <v>41891</v>
      </c>
      <c r="M91" s="81">
        <v>41907</v>
      </c>
      <c r="N91" s="81">
        <v>42087</v>
      </c>
      <c r="O91" s="108" t="s">
        <v>62</v>
      </c>
      <c r="P91" s="95" t="s">
        <v>789</v>
      </c>
      <c r="Q91" s="95" t="s">
        <v>569</v>
      </c>
      <c r="R91" s="183" t="s">
        <v>508</v>
      </c>
      <c r="S91" s="81">
        <v>41837</v>
      </c>
      <c r="T91" s="22" t="s">
        <v>694</v>
      </c>
      <c r="U91" s="22" t="s">
        <v>490</v>
      </c>
      <c r="V91" s="22" t="s">
        <v>489</v>
      </c>
      <c r="W91" s="98" t="s">
        <v>491</v>
      </c>
      <c r="X91" s="98"/>
      <c r="Y91" s="191">
        <v>82</v>
      </c>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c r="HE91" s="68"/>
      <c r="HF91" s="68"/>
      <c r="HG91" s="68"/>
      <c r="HH91" s="68"/>
      <c r="HI91" s="68"/>
      <c r="HJ91" s="68"/>
      <c r="HK91" s="68"/>
      <c r="HL91" s="68"/>
      <c r="HM91" s="68"/>
      <c r="HN91" s="68"/>
      <c r="HO91" s="68"/>
      <c r="HP91" s="68"/>
      <c r="HQ91" s="68"/>
      <c r="HR91" s="68"/>
      <c r="HS91" s="68"/>
      <c r="HT91" s="68"/>
      <c r="HU91" s="68"/>
      <c r="HV91" s="68"/>
      <c r="HW91" s="68"/>
      <c r="HX91" s="68"/>
      <c r="HY91" s="68"/>
      <c r="HZ91" s="68"/>
      <c r="IA91" s="68"/>
      <c r="IB91" s="68"/>
      <c r="IC91" s="68"/>
      <c r="ID91" s="68"/>
      <c r="IE91" s="68"/>
      <c r="IF91" s="68"/>
      <c r="IG91" s="68"/>
    </row>
    <row r="92" spans="1:241" s="21" customFormat="1" ht="76.5" customHeight="1">
      <c r="A92" s="191">
        <v>83</v>
      </c>
      <c r="B92" s="84" t="s">
        <v>132</v>
      </c>
      <c r="C92" s="90">
        <v>33</v>
      </c>
      <c r="D92" s="64" t="s">
        <v>170</v>
      </c>
      <c r="E92" s="95" t="s">
        <v>171</v>
      </c>
      <c r="F92" s="22" t="s">
        <v>69</v>
      </c>
      <c r="G92" s="22" t="s">
        <v>20</v>
      </c>
      <c r="H92" s="182">
        <v>14442000</v>
      </c>
      <c r="I92" s="182">
        <v>14442000</v>
      </c>
      <c r="J92" s="85">
        <f t="shared" si="5"/>
        <v>0</v>
      </c>
      <c r="K92" s="100">
        <v>60</v>
      </c>
      <c r="L92" s="61">
        <v>41873</v>
      </c>
      <c r="M92" s="81">
        <v>41890</v>
      </c>
      <c r="N92" s="81">
        <v>41950</v>
      </c>
      <c r="O92" s="155" t="s">
        <v>558</v>
      </c>
      <c r="P92" s="22" t="s">
        <v>790</v>
      </c>
      <c r="Q92" s="22" t="s">
        <v>524</v>
      </c>
      <c r="R92" s="183" t="s">
        <v>508</v>
      </c>
      <c r="S92" s="81">
        <v>41806</v>
      </c>
      <c r="T92" s="22" t="s">
        <v>632</v>
      </c>
      <c r="U92" s="22" t="s">
        <v>490</v>
      </c>
      <c r="V92" s="22" t="s">
        <v>511</v>
      </c>
      <c r="W92" s="98" t="s">
        <v>538</v>
      </c>
      <c r="X92" s="98"/>
      <c r="Y92" s="191">
        <v>83</v>
      </c>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68"/>
      <c r="FG92" s="68"/>
      <c r="FH92" s="68"/>
      <c r="FI92" s="68"/>
      <c r="FJ92" s="68"/>
      <c r="FK92" s="68"/>
      <c r="FL92" s="68"/>
      <c r="FM92" s="68"/>
      <c r="FN92" s="68"/>
      <c r="FO92" s="68"/>
      <c r="FP92" s="68"/>
      <c r="FQ92" s="68"/>
      <c r="FR92" s="68"/>
      <c r="FS92" s="68"/>
      <c r="FT92" s="68"/>
      <c r="FU92" s="68"/>
      <c r="FV92" s="68"/>
      <c r="FW92" s="68"/>
      <c r="FX92" s="68"/>
      <c r="FY92" s="68"/>
      <c r="FZ92" s="68"/>
      <c r="GA92" s="68"/>
      <c r="GB92" s="68"/>
      <c r="GC92" s="68"/>
      <c r="GD92" s="68"/>
      <c r="GE92" s="68"/>
      <c r="GF92" s="68"/>
      <c r="GG92" s="68"/>
      <c r="GH92" s="68"/>
      <c r="GI92" s="68"/>
      <c r="GJ92" s="68"/>
      <c r="GK92" s="68"/>
      <c r="GL92" s="68"/>
      <c r="GM92" s="68"/>
      <c r="GN92" s="68"/>
      <c r="GO92" s="68"/>
      <c r="GP92" s="68"/>
      <c r="GQ92" s="68"/>
      <c r="GR92" s="68"/>
      <c r="GS92" s="68"/>
      <c r="GT92" s="68"/>
      <c r="GU92" s="68"/>
      <c r="GV92" s="68"/>
      <c r="GW92" s="68"/>
      <c r="GX92" s="68"/>
      <c r="GY92" s="68"/>
      <c r="GZ92" s="68"/>
      <c r="HA92" s="68"/>
      <c r="HB92" s="68"/>
      <c r="HC92" s="68"/>
      <c r="HD92" s="68"/>
      <c r="HE92" s="68"/>
      <c r="HF92" s="68"/>
      <c r="HG92" s="68"/>
      <c r="HH92" s="68"/>
      <c r="HI92" s="68"/>
      <c r="HJ92" s="68"/>
      <c r="HK92" s="68"/>
      <c r="HL92" s="68"/>
      <c r="HM92" s="68"/>
      <c r="HN92" s="68"/>
      <c r="HO92" s="68"/>
      <c r="HP92" s="68"/>
      <c r="HQ92" s="68"/>
      <c r="HR92" s="68"/>
      <c r="HS92" s="68"/>
      <c r="HT92" s="68"/>
      <c r="HU92" s="68"/>
      <c r="HV92" s="68"/>
      <c r="HW92" s="68"/>
      <c r="HX92" s="68"/>
      <c r="HY92" s="68"/>
      <c r="HZ92" s="68"/>
      <c r="IA92" s="68"/>
      <c r="IB92" s="68"/>
      <c r="IC92" s="68"/>
      <c r="ID92" s="68"/>
      <c r="IE92" s="68"/>
      <c r="IF92" s="68"/>
      <c r="IG92" s="68"/>
    </row>
    <row r="93" spans="1:241" s="21" customFormat="1" ht="140.25" customHeight="1">
      <c r="A93" s="191">
        <v>84</v>
      </c>
      <c r="B93" s="183" t="s">
        <v>104</v>
      </c>
      <c r="C93" s="90">
        <v>33</v>
      </c>
      <c r="D93" s="64" t="s">
        <v>170</v>
      </c>
      <c r="E93" s="22" t="s">
        <v>171</v>
      </c>
      <c r="F93" s="22" t="s">
        <v>69</v>
      </c>
      <c r="G93" s="22" t="s">
        <v>141</v>
      </c>
      <c r="H93" s="85">
        <v>24684800</v>
      </c>
      <c r="I93" s="85">
        <v>24684800</v>
      </c>
      <c r="J93" s="85">
        <f t="shared" si="5"/>
        <v>0</v>
      </c>
      <c r="K93" s="92">
        <v>45</v>
      </c>
      <c r="L93" s="88">
        <v>41716</v>
      </c>
      <c r="M93" s="88">
        <v>41726</v>
      </c>
      <c r="N93" s="88">
        <v>41771</v>
      </c>
      <c r="O93" s="26" t="s">
        <v>578</v>
      </c>
      <c r="P93" s="84" t="s">
        <v>580</v>
      </c>
      <c r="Q93" s="84" t="s">
        <v>202</v>
      </c>
      <c r="R93" s="183" t="s">
        <v>486</v>
      </c>
      <c r="S93" s="81">
        <v>41796</v>
      </c>
      <c r="T93" s="22" t="s">
        <v>670</v>
      </c>
      <c r="U93" s="22" t="s">
        <v>490</v>
      </c>
      <c r="V93" s="22" t="s">
        <v>521</v>
      </c>
      <c r="W93" s="98" t="s">
        <v>376</v>
      </c>
      <c r="X93" s="98"/>
      <c r="Y93" s="191">
        <v>84</v>
      </c>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8"/>
      <c r="FI93" s="68"/>
      <c r="FJ93" s="68"/>
      <c r="FK93" s="68"/>
      <c r="FL93" s="68"/>
      <c r="FM93" s="68"/>
      <c r="FN93" s="68"/>
      <c r="FO93" s="68"/>
      <c r="FP93" s="68"/>
      <c r="FQ93" s="68"/>
      <c r="FR93" s="68"/>
      <c r="FS93" s="68"/>
      <c r="FT93" s="68"/>
      <c r="FU93" s="68"/>
      <c r="FV93" s="68"/>
      <c r="FW93" s="68"/>
      <c r="FX93" s="68"/>
      <c r="FY93" s="68"/>
      <c r="FZ93" s="68"/>
      <c r="GA93" s="68"/>
      <c r="GB93" s="68"/>
      <c r="GC93" s="68"/>
      <c r="GD93" s="68"/>
      <c r="GE93" s="68"/>
      <c r="GF93" s="68"/>
      <c r="GG93" s="68"/>
      <c r="GH93" s="68"/>
      <c r="GI93" s="68"/>
      <c r="GJ93" s="68"/>
      <c r="GK93" s="68"/>
      <c r="GL93" s="68"/>
      <c r="GM93" s="68"/>
      <c r="GN93" s="68"/>
      <c r="GO93" s="68"/>
      <c r="GP93" s="68"/>
      <c r="GQ93" s="68"/>
      <c r="GR93" s="68"/>
      <c r="GS93" s="68"/>
      <c r="GT93" s="68"/>
      <c r="GU93" s="68"/>
      <c r="GV93" s="68"/>
      <c r="GW93" s="68"/>
      <c r="GX93" s="68"/>
      <c r="GY93" s="68"/>
      <c r="GZ93" s="68"/>
      <c r="HA93" s="68"/>
      <c r="HB93" s="68"/>
      <c r="HC93" s="68"/>
      <c r="HD93" s="68"/>
      <c r="HE93" s="68"/>
      <c r="HF93" s="68"/>
      <c r="HG93" s="68"/>
      <c r="HH93" s="68"/>
      <c r="HI93" s="68"/>
      <c r="HJ93" s="68"/>
      <c r="HK93" s="68"/>
      <c r="HL93" s="68"/>
      <c r="HM93" s="68"/>
      <c r="HN93" s="68"/>
      <c r="HO93" s="68"/>
      <c r="HP93" s="68"/>
      <c r="HQ93" s="68"/>
      <c r="HR93" s="68"/>
      <c r="HS93" s="68"/>
      <c r="HT93" s="68"/>
      <c r="HU93" s="68"/>
      <c r="HV93" s="68"/>
      <c r="HW93" s="68"/>
      <c r="HX93" s="68"/>
      <c r="HY93" s="68"/>
      <c r="HZ93" s="68"/>
      <c r="IA93" s="68"/>
      <c r="IB93" s="68"/>
      <c r="IC93" s="68"/>
      <c r="ID93" s="68"/>
      <c r="IE93" s="68"/>
      <c r="IF93" s="68"/>
      <c r="IG93" s="68"/>
    </row>
    <row r="94" spans="1:241" s="73" customFormat="1" ht="184.5" customHeight="1">
      <c r="A94" s="191">
        <v>85</v>
      </c>
      <c r="B94" s="183" t="s">
        <v>104</v>
      </c>
      <c r="C94" s="102">
        <v>33</v>
      </c>
      <c r="D94" s="64" t="s">
        <v>170</v>
      </c>
      <c r="E94" s="22" t="s">
        <v>171</v>
      </c>
      <c r="F94" s="22" t="s">
        <v>69</v>
      </c>
      <c r="G94" s="22" t="s">
        <v>20</v>
      </c>
      <c r="H94" s="86">
        <f>18899996</f>
        <v>18899996</v>
      </c>
      <c r="I94" s="86">
        <f>18899996</f>
        <v>18899996</v>
      </c>
      <c r="J94" s="85">
        <f t="shared" si="5"/>
        <v>0</v>
      </c>
      <c r="K94" s="92">
        <v>20</v>
      </c>
      <c r="L94" s="88">
        <v>41697</v>
      </c>
      <c r="M94" s="88">
        <v>41709</v>
      </c>
      <c r="N94" s="88">
        <v>41728</v>
      </c>
      <c r="O94" s="119" t="s">
        <v>216</v>
      </c>
      <c r="P94" s="91" t="s">
        <v>678</v>
      </c>
      <c r="Q94" s="91" t="s">
        <v>246</v>
      </c>
      <c r="R94" s="183" t="s">
        <v>486</v>
      </c>
      <c r="S94" s="81">
        <v>41669</v>
      </c>
      <c r="T94" s="22" t="s">
        <v>867</v>
      </c>
      <c r="U94" s="22" t="s">
        <v>490</v>
      </c>
      <c r="V94" s="22" t="s">
        <v>493</v>
      </c>
      <c r="W94" s="98" t="s">
        <v>538</v>
      </c>
      <c r="X94" s="98"/>
      <c r="Y94" s="191">
        <v>85</v>
      </c>
      <c r="Z94" s="68"/>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c r="EO94" s="72"/>
      <c r="EP94" s="72"/>
      <c r="EQ94" s="72"/>
      <c r="ER94" s="72"/>
      <c r="ES94" s="72"/>
      <c r="ET94" s="72"/>
      <c r="EU94" s="72"/>
      <c r="EV94" s="72"/>
      <c r="EW94" s="72"/>
      <c r="EX94" s="72"/>
      <c r="EY94" s="72"/>
      <c r="EZ94" s="72"/>
      <c r="FA94" s="72"/>
      <c r="FB94" s="72"/>
      <c r="FC94" s="72"/>
      <c r="FD94" s="72"/>
      <c r="FE94" s="72"/>
      <c r="FF94" s="72"/>
      <c r="FG94" s="72"/>
      <c r="FH94" s="72"/>
      <c r="FI94" s="72"/>
      <c r="FJ94" s="72"/>
      <c r="FK94" s="72"/>
      <c r="FL94" s="72"/>
      <c r="FM94" s="72"/>
      <c r="FN94" s="72"/>
      <c r="FO94" s="72"/>
      <c r="FP94" s="72"/>
      <c r="FQ94" s="72"/>
      <c r="FR94" s="72"/>
      <c r="FS94" s="72"/>
      <c r="FT94" s="72"/>
      <c r="FU94" s="72"/>
      <c r="FV94" s="72"/>
      <c r="FW94" s="72"/>
      <c r="FX94" s="72"/>
      <c r="FY94" s="72"/>
      <c r="FZ94" s="72"/>
      <c r="GA94" s="72"/>
      <c r="GB94" s="72"/>
      <c r="GC94" s="72"/>
      <c r="GD94" s="72"/>
      <c r="GE94" s="72"/>
      <c r="GF94" s="72"/>
      <c r="GG94" s="72"/>
      <c r="GH94" s="72"/>
      <c r="GI94" s="72"/>
      <c r="GJ94" s="72"/>
      <c r="GK94" s="72"/>
      <c r="GL94" s="72"/>
      <c r="GM94" s="72"/>
      <c r="GN94" s="72"/>
      <c r="GO94" s="72"/>
      <c r="GP94" s="72"/>
      <c r="GQ94" s="72"/>
      <c r="GR94" s="72"/>
      <c r="GS94" s="72"/>
      <c r="GT94" s="72"/>
      <c r="GU94" s="72"/>
      <c r="GV94" s="72"/>
      <c r="GW94" s="72"/>
      <c r="GX94" s="72"/>
      <c r="GY94" s="72"/>
      <c r="GZ94" s="72"/>
      <c r="HA94" s="72"/>
      <c r="HB94" s="72"/>
      <c r="HC94" s="72"/>
      <c r="HD94" s="72"/>
      <c r="HE94" s="72"/>
      <c r="HF94" s="72"/>
      <c r="HG94" s="72"/>
      <c r="HH94" s="72"/>
      <c r="HI94" s="72"/>
      <c r="HJ94" s="72"/>
      <c r="HK94" s="72"/>
      <c r="HL94" s="72"/>
      <c r="HM94" s="72"/>
      <c r="HN94" s="72"/>
      <c r="HO94" s="72"/>
      <c r="HP94" s="72"/>
      <c r="HQ94" s="72"/>
      <c r="HR94" s="72"/>
      <c r="HS94" s="72"/>
      <c r="HT94" s="72"/>
      <c r="HU94" s="72"/>
      <c r="HV94" s="72"/>
      <c r="HW94" s="72"/>
      <c r="HX94" s="72"/>
      <c r="HY94" s="72"/>
      <c r="HZ94" s="72"/>
      <c r="IA94" s="72"/>
      <c r="IB94" s="72"/>
      <c r="IC94" s="72"/>
      <c r="ID94" s="72"/>
      <c r="IE94" s="72"/>
      <c r="IF94" s="72"/>
      <c r="IG94" s="72"/>
    </row>
    <row r="95" spans="1:241" s="73" customFormat="1" ht="195" customHeight="1">
      <c r="A95" s="191">
        <v>86</v>
      </c>
      <c r="B95" s="183" t="s">
        <v>104</v>
      </c>
      <c r="C95" s="102">
        <v>33</v>
      </c>
      <c r="D95" s="64" t="s">
        <v>170</v>
      </c>
      <c r="E95" s="22" t="s">
        <v>171</v>
      </c>
      <c r="F95" s="22" t="s">
        <v>69</v>
      </c>
      <c r="G95" s="22" t="s">
        <v>20</v>
      </c>
      <c r="H95" s="182">
        <v>18180000</v>
      </c>
      <c r="I95" s="182">
        <v>18180000</v>
      </c>
      <c r="J95" s="85">
        <f t="shared" si="5"/>
        <v>0</v>
      </c>
      <c r="K95" s="92">
        <v>45</v>
      </c>
      <c r="L95" s="88">
        <v>41816</v>
      </c>
      <c r="M95" s="88">
        <v>41828</v>
      </c>
      <c r="N95" s="88">
        <v>41872</v>
      </c>
      <c r="O95" s="119" t="s">
        <v>437</v>
      </c>
      <c r="P95" s="91" t="s">
        <v>677</v>
      </c>
      <c r="Q95" s="91" t="s">
        <v>246</v>
      </c>
      <c r="R95" s="183" t="s">
        <v>486</v>
      </c>
      <c r="S95" s="81">
        <v>41752</v>
      </c>
      <c r="T95" s="22" t="s">
        <v>555</v>
      </c>
      <c r="U95" s="22" t="s">
        <v>490</v>
      </c>
      <c r="V95" s="22" t="s">
        <v>487</v>
      </c>
      <c r="W95" s="98" t="s">
        <v>485</v>
      </c>
      <c r="X95" s="98"/>
      <c r="Y95" s="191">
        <v>86</v>
      </c>
      <c r="Z95" s="68"/>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c r="EO95" s="72"/>
      <c r="EP95" s="72"/>
      <c r="EQ95" s="72"/>
      <c r="ER95" s="72"/>
      <c r="ES95" s="72"/>
      <c r="ET95" s="72"/>
      <c r="EU95" s="72"/>
      <c r="EV95" s="72"/>
      <c r="EW95" s="72"/>
      <c r="EX95" s="72"/>
      <c r="EY95" s="72"/>
      <c r="EZ95" s="72"/>
      <c r="FA95" s="72"/>
      <c r="FB95" s="72"/>
      <c r="FC95" s="72"/>
      <c r="FD95" s="72"/>
      <c r="FE95" s="72"/>
      <c r="FF95" s="72"/>
      <c r="FG95" s="72"/>
      <c r="FH95" s="72"/>
      <c r="FI95" s="72"/>
      <c r="FJ95" s="72"/>
      <c r="FK95" s="72"/>
      <c r="FL95" s="72"/>
      <c r="FM95" s="72"/>
      <c r="FN95" s="72"/>
      <c r="FO95" s="72"/>
      <c r="FP95" s="72"/>
      <c r="FQ95" s="72"/>
      <c r="FR95" s="72"/>
      <c r="FS95" s="72"/>
      <c r="FT95" s="72"/>
      <c r="FU95" s="72"/>
      <c r="FV95" s="72"/>
      <c r="FW95" s="72"/>
      <c r="FX95" s="72"/>
      <c r="FY95" s="72"/>
      <c r="FZ95" s="72"/>
      <c r="GA95" s="72"/>
      <c r="GB95" s="72"/>
      <c r="GC95" s="72"/>
      <c r="GD95" s="72"/>
      <c r="GE95" s="72"/>
      <c r="GF95" s="72"/>
      <c r="GG95" s="72"/>
      <c r="GH95" s="72"/>
      <c r="GI95" s="72"/>
      <c r="GJ95" s="72"/>
      <c r="GK95" s="72"/>
      <c r="GL95" s="72"/>
      <c r="GM95" s="72"/>
      <c r="GN95" s="72"/>
      <c r="GO95" s="72"/>
      <c r="GP95" s="72"/>
      <c r="GQ95" s="72"/>
      <c r="GR95" s="72"/>
      <c r="GS95" s="72"/>
      <c r="GT95" s="72"/>
      <c r="GU95" s="72"/>
      <c r="GV95" s="72"/>
      <c r="GW95" s="72"/>
      <c r="GX95" s="72"/>
      <c r="GY95" s="72"/>
      <c r="GZ95" s="72"/>
      <c r="HA95" s="72"/>
      <c r="HB95" s="72"/>
      <c r="HC95" s="72"/>
      <c r="HD95" s="72"/>
      <c r="HE95" s="72"/>
      <c r="HF95" s="72"/>
      <c r="HG95" s="72"/>
      <c r="HH95" s="72"/>
      <c r="HI95" s="72"/>
      <c r="HJ95" s="72"/>
      <c r="HK95" s="72"/>
      <c r="HL95" s="72"/>
      <c r="HM95" s="72"/>
      <c r="HN95" s="72"/>
      <c r="HO95" s="72"/>
      <c r="HP95" s="72"/>
      <c r="HQ95" s="72"/>
      <c r="HR95" s="72"/>
      <c r="HS95" s="72"/>
      <c r="HT95" s="72"/>
      <c r="HU95" s="72"/>
      <c r="HV95" s="72"/>
      <c r="HW95" s="72"/>
      <c r="HX95" s="72"/>
      <c r="HY95" s="72"/>
      <c r="HZ95" s="72"/>
      <c r="IA95" s="72"/>
      <c r="IB95" s="72"/>
      <c r="IC95" s="72"/>
      <c r="ID95" s="72"/>
      <c r="IE95" s="72"/>
      <c r="IF95" s="72"/>
      <c r="IG95" s="72"/>
    </row>
    <row r="96" spans="1:241" s="73" customFormat="1" ht="219.75" customHeight="1">
      <c r="A96" s="22"/>
      <c r="B96" s="183" t="s">
        <v>104</v>
      </c>
      <c r="C96" s="102">
        <v>33</v>
      </c>
      <c r="D96" s="64" t="s">
        <v>170</v>
      </c>
      <c r="E96" s="22" t="s">
        <v>171</v>
      </c>
      <c r="F96" s="22" t="s">
        <v>69</v>
      </c>
      <c r="G96" s="22" t="s">
        <v>20</v>
      </c>
      <c r="H96" s="182">
        <v>1700000</v>
      </c>
      <c r="I96" s="182">
        <v>1700000</v>
      </c>
      <c r="J96" s="85">
        <f>H96-I96</f>
        <v>0</v>
      </c>
      <c r="K96" s="92" t="s">
        <v>137</v>
      </c>
      <c r="L96" s="88">
        <v>41865</v>
      </c>
      <c r="M96" s="88">
        <v>41828</v>
      </c>
      <c r="N96" s="88">
        <v>41872</v>
      </c>
      <c r="O96" s="119" t="s">
        <v>437</v>
      </c>
      <c r="P96" s="91" t="s">
        <v>726</v>
      </c>
      <c r="Q96" s="91" t="s">
        <v>727</v>
      </c>
      <c r="R96" s="183" t="s">
        <v>486</v>
      </c>
      <c r="S96" s="81">
        <v>41834</v>
      </c>
      <c r="T96" s="22" t="s">
        <v>919</v>
      </c>
      <c r="U96" s="22" t="s">
        <v>918</v>
      </c>
      <c r="V96" s="98" t="s">
        <v>485</v>
      </c>
      <c r="W96" s="98" t="s">
        <v>485</v>
      </c>
      <c r="X96" s="98"/>
      <c r="Y96" s="2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c r="EO96" s="72"/>
      <c r="EP96" s="72"/>
      <c r="EQ96" s="72"/>
      <c r="ER96" s="72"/>
      <c r="ES96" s="72"/>
      <c r="ET96" s="72"/>
      <c r="EU96" s="72"/>
      <c r="EV96" s="72"/>
      <c r="EW96" s="72"/>
      <c r="EX96" s="72"/>
      <c r="EY96" s="72"/>
      <c r="EZ96" s="72"/>
      <c r="FA96" s="72"/>
      <c r="FB96" s="72"/>
      <c r="FC96" s="72"/>
      <c r="FD96" s="72"/>
      <c r="FE96" s="72"/>
      <c r="FF96" s="72"/>
      <c r="FG96" s="72"/>
      <c r="FH96" s="72"/>
      <c r="FI96" s="72"/>
      <c r="FJ96" s="72"/>
      <c r="FK96" s="72"/>
      <c r="FL96" s="72"/>
      <c r="FM96" s="72"/>
      <c r="FN96" s="72"/>
      <c r="FO96" s="72"/>
      <c r="FP96" s="72"/>
      <c r="FQ96" s="72"/>
      <c r="FR96" s="72"/>
      <c r="FS96" s="72"/>
      <c r="FT96" s="72"/>
      <c r="FU96" s="72"/>
      <c r="FV96" s="72"/>
      <c r="FW96" s="72"/>
      <c r="FX96" s="72"/>
      <c r="FY96" s="72"/>
      <c r="FZ96" s="72"/>
      <c r="GA96" s="72"/>
      <c r="GB96" s="72"/>
      <c r="GC96" s="72"/>
      <c r="GD96" s="72"/>
      <c r="GE96" s="72"/>
      <c r="GF96" s="72"/>
      <c r="GG96" s="72"/>
      <c r="GH96" s="72"/>
      <c r="GI96" s="72"/>
      <c r="GJ96" s="72"/>
      <c r="GK96" s="72"/>
      <c r="GL96" s="72"/>
      <c r="GM96" s="72"/>
      <c r="GN96" s="72"/>
      <c r="GO96" s="72"/>
      <c r="GP96" s="72"/>
      <c r="GQ96" s="72"/>
      <c r="GR96" s="72"/>
      <c r="GS96" s="72"/>
      <c r="GT96" s="72"/>
      <c r="GU96" s="72"/>
      <c r="GV96" s="72"/>
      <c r="GW96" s="72"/>
      <c r="GX96" s="72"/>
      <c r="GY96" s="72"/>
      <c r="GZ96" s="72"/>
      <c r="HA96" s="72"/>
      <c r="HB96" s="72"/>
      <c r="HC96" s="72"/>
      <c r="HD96" s="72"/>
      <c r="HE96" s="72"/>
      <c r="HF96" s="72"/>
      <c r="HG96" s="72"/>
      <c r="HH96" s="72"/>
      <c r="HI96" s="72"/>
      <c r="HJ96" s="72"/>
      <c r="HK96" s="72"/>
      <c r="HL96" s="72"/>
      <c r="HM96" s="72"/>
      <c r="HN96" s="72"/>
      <c r="HO96" s="72"/>
      <c r="HP96" s="72"/>
      <c r="HQ96" s="72"/>
      <c r="HR96" s="72"/>
      <c r="HS96" s="72"/>
      <c r="HT96" s="72"/>
      <c r="HU96" s="72"/>
      <c r="HV96" s="72"/>
      <c r="HW96" s="72"/>
      <c r="HX96" s="72"/>
      <c r="HY96" s="72"/>
      <c r="HZ96" s="72"/>
      <c r="IA96" s="72"/>
      <c r="IB96" s="72"/>
      <c r="IC96" s="72"/>
      <c r="ID96" s="72"/>
      <c r="IE96" s="72"/>
      <c r="IF96" s="72"/>
      <c r="IG96" s="72"/>
    </row>
    <row r="97" spans="1:241" s="21" customFormat="1" ht="132" customHeight="1">
      <c r="A97" s="191">
        <v>87</v>
      </c>
      <c r="B97" s="91" t="s">
        <v>46</v>
      </c>
      <c r="C97" s="102">
        <v>33</v>
      </c>
      <c r="D97" s="64" t="s">
        <v>170</v>
      </c>
      <c r="E97" s="22" t="s">
        <v>171</v>
      </c>
      <c r="F97" s="22" t="s">
        <v>69</v>
      </c>
      <c r="G97" s="91" t="s">
        <v>136</v>
      </c>
      <c r="H97" s="182">
        <v>4273000</v>
      </c>
      <c r="I97" s="182">
        <v>4273000</v>
      </c>
      <c r="J97" s="85">
        <f t="shared" si="5"/>
        <v>0</v>
      </c>
      <c r="K97" s="92">
        <v>30</v>
      </c>
      <c r="L97" s="88">
        <v>41787</v>
      </c>
      <c r="M97" s="88">
        <v>41796</v>
      </c>
      <c r="N97" s="88">
        <v>41825</v>
      </c>
      <c r="O97" s="119" t="s">
        <v>229</v>
      </c>
      <c r="P97" s="111" t="s">
        <v>93</v>
      </c>
      <c r="Q97" s="103" t="s">
        <v>68</v>
      </c>
      <c r="R97" s="183" t="s">
        <v>500</v>
      </c>
      <c r="S97" s="81">
        <v>41702</v>
      </c>
      <c r="T97" s="22" t="s">
        <v>545</v>
      </c>
      <c r="U97" s="22" t="s">
        <v>490</v>
      </c>
      <c r="V97" s="22" t="s">
        <v>501</v>
      </c>
      <c r="W97" s="98" t="s">
        <v>492</v>
      </c>
      <c r="X97" s="98"/>
      <c r="Y97" s="191">
        <v>87</v>
      </c>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c r="EO97" s="68"/>
      <c r="EP97" s="68"/>
      <c r="EQ97" s="68"/>
      <c r="ER97" s="68"/>
      <c r="ES97" s="68"/>
      <c r="ET97" s="68"/>
      <c r="EU97" s="68"/>
      <c r="EV97" s="68"/>
      <c r="EW97" s="68"/>
      <c r="EX97" s="68"/>
      <c r="EY97" s="68"/>
      <c r="EZ97" s="68"/>
      <c r="FA97" s="68"/>
      <c r="FB97" s="68"/>
      <c r="FC97" s="68"/>
      <c r="FD97" s="68"/>
      <c r="FE97" s="68"/>
      <c r="FF97" s="68"/>
      <c r="FG97" s="68"/>
      <c r="FH97" s="68"/>
      <c r="FI97" s="68"/>
      <c r="FJ97" s="68"/>
      <c r="FK97" s="68"/>
      <c r="FL97" s="68"/>
      <c r="FM97" s="68"/>
      <c r="FN97" s="68"/>
      <c r="FO97" s="68"/>
      <c r="FP97" s="68"/>
      <c r="FQ97" s="68"/>
      <c r="FR97" s="68"/>
      <c r="FS97" s="68"/>
      <c r="FT97" s="68"/>
      <c r="FU97" s="68"/>
      <c r="FV97" s="68"/>
      <c r="FW97" s="68"/>
      <c r="FX97" s="68"/>
      <c r="FY97" s="68"/>
      <c r="FZ97" s="68"/>
      <c r="GA97" s="68"/>
      <c r="GB97" s="68"/>
      <c r="GC97" s="68"/>
      <c r="GD97" s="68"/>
      <c r="GE97" s="68"/>
      <c r="GF97" s="68"/>
      <c r="GG97" s="68"/>
      <c r="GH97" s="68"/>
      <c r="GI97" s="68"/>
      <c r="GJ97" s="68"/>
      <c r="GK97" s="68"/>
      <c r="GL97" s="68"/>
      <c r="GM97" s="68"/>
      <c r="GN97" s="68"/>
      <c r="GO97" s="68"/>
      <c r="GP97" s="68"/>
      <c r="GQ97" s="68"/>
      <c r="GR97" s="68"/>
      <c r="GS97" s="68"/>
      <c r="GT97" s="68"/>
      <c r="GU97" s="68"/>
      <c r="GV97" s="68"/>
      <c r="GW97" s="68"/>
      <c r="GX97" s="68"/>
      <c r="GY97" s="68"/>
      <c r="GZ97" s="68"/>
      <c r="HA97" s="68"/>
      <c r="HB97" s="68"/>
      <c r="HC97" s="68"/>
      <c r="HD97" s="68"/>
      <c r="HE97" s="68"/>
      <c r="HF97" s="68"/>
      <c r="HG97" s="68"/>
      <c r="HH97" s="68"/>
      <c r="HI97" s="68"/>
      <c r="HJ97" s="68"/>
      <c r="HK97" s="68"/>
      <c r="HL97" s="68"/>
      <c r="HM97" s="68"/>
      <c r="HN97" s="68"/>
      <c r="HO97" s="68"/>
      <c r="HP97" s="68"/>
      <c r="HQ97" s="68"/>
      <c r="HR97" s="68"/>
      <c r="HS97" s="68"/>
      <c r="HT97" s="68"/>
      <c r="HU97" s="68"/>
      <c r="HV97" s="68"/>
      <c r="HW97" s="68"/>
      <c r="HX97" s="68"/>
      <c r="HY97" s="68"/>
      <c r="HZ97" s="68"/>
      <c r="IA97" s="68"/>
      <c r="IB97" s="68"/>
      <c r="IC97" s="68"/>
      <c r="ID97" s="68"/>
      <c r="IE97" s="68"/>
      <c r="IF97" s="68"/>
      <c r="IG97" s="68"/>
    </row>
    <row r="98" spans="1:241" s="21" customFormat="1" ht="114.75" customHeight="1">
      <c r="A98" s="191">
        <v>88</v>
      </c>
      <c r="B98" s="91" t="s">
        <v>46</v>
      </c>
      <c r="C98" s="102">
        <v>33</v>
      </c>
      <c r="D98" s="64" t="s">
        <v>170</v>
      </c>
      <c r="E98" s="22" t="s">
        <v>171</v>
      </c>
      <c r="F98" s="22" t="s">
        <v>69</v>
      </c>
      <c r="G98" s="91" t="s">
        <v>167</v>
      </c>
      <c r="H98" s="23">
        <v>2494000</v>
      </c>
      <c r="I98" s="182">
        <v>2494000</v>
      </c>
      <c r="J98" s="85">
        <f t="shared" si="5"/>
        <v>0</v>
      </c>
      <c r="K98" s="92">
        <v>15</v>
      </c>
      <c r="L98" s="88">
        <v>41779</v>
      </c>
      <c r="M98" s="88">
        <v>41786</v>
      </c>
      <c r="N98" s="88">
        <v>41807</v>
      </c>
      <c r="O98" s="180" t="s">
        <v>229</v>
      </c>
      <c r="P98" s="111" t="s">
        <v>186</v>
      </c>
      <c r="Q98" s="103" t="s">
        <v>68</v>
      </c>
      <c r="R98" s="183" t="s">
        <v>500</v>
      </c>
      <c r="S98" s="81">
        <v>41739</v>
      </c>
      <c r="T98" s="22" t="s">
        <v>609</v>
      </c>
      <c r="U98" s="22" t="s">
        <v>490</v>
      </c>
      <c r="V98" s="22" t="s">
        <v>501</v>
      </c>
      <c r="W98" s="98" t="s">
        <v>485</v>
      </c>
      <c r="X98" s="98"/>
      <c r="Y98" s="191">
        <v>88</v>
      </c>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c r="EO98" s="68"/>
      <c r="EP98" s="68"/>
      <c r="EQ98" s="68"/>
      <c r="ER98" s="68"/>
      <c r="ES98" s="68"/>
      <c r="ET98" s="68"/>
      <c r="EU98" s="68"/>
      <c r="EV98" s="68"/>
      <c r="EW98" s="68"/>
      <c r="EX98" s="68"/>
      <c r="EY98" s="68"/>
      <c r="EZ98" s="68"/>
      <c r="FA98" s="68"/>
      <c r="FB98" s="68"/>
      <c r="FC98" s="68"/>
      <c r="FD98" s="68"/>
      <c r="FE98" s="68"/>
      <c r="FF98" s="68"/>
      <c r="FG98" s="68"/>
      <c r="FH98" s="68"/>
      <c r="FI98" s="68"/>
      <c r="FJ98" s="68"/>
      <c r="FK98" s="68"/>
      <c r="FL98" s="68"/>
      <c r="FM98" s="68"/>
      <c r="FN98" s="68"/>
      <c r="FO98" s="68"/>
      <c r="FP98" s="68"/>
      <c r="FQ98" s="68"/>
      <c r="FR98" s="68"/>
      <c r="FS98" s="68"/>
      <c r="FT98" s="68"/>
      <c r="FU98" s="68"/>
      <c r="FV98" s="68"/>
      <c r="FW98" s="68"/>
      <c r="FX98" s="68"/>
      <c r="FY98" s="68"/>
      <c r="FZ98" s="68"/>
      <c r="GA98" s="68"/>
      <c r="GB98" s="68"/>
      <c r="GC98" s="68"/>
      <c r="GD98" s="68"/>
      <c r="GE98" s="68"/>
      <c r="GF98" s="68"/>
      <c r="GG98" s="68"/>
      <c r="GH98" s="68"/>
      <c r="GI98" s="68"/>
      <c r="GJ98" s="68"/>
      <c r="GK98" s="68"/>
      <c r="GL98" s="68"/>
      <c r="GM98" s="68"/>
      <c r="GN98" s="68"/>
      <c r="GO98" s="68"/>
      <c r="GP98" s="68"/>
      <c r="GQ98" s="68"/>
      <c r="GR98" s="68"/>
      <c r="GS98" s="68"/>
      <c r="GT98" s="68"/>
      <c r="GU98" s="68"/>
      <c r="GV98" s="68"/>
      <c r="GW98" s="68"/>
      <c r="GX98" s="68"/>
      <c r="GY98" s="68"/>
      <c r="GZ98" s="68"/>
      <c r="HA98" s="68"/>
      <c r="HB98" s="68"/>
      <c r="HC98" s="68"/>
      <c r="HD98" s="68"/>
      <c r="HE98" s="68"/>
      <c r="HF98" s="68"/>
      <c r="HG98" s="68"/>
      <c r="HH98" s="68"/>
      <c r="HI98" s="68"/>
      <c r="HJ98" s="68"/>
      <c r="HK98" s="68"/>
      <c r="HL98" s="68"/>
      <c r="HM98" s="68"/>
      <c r="HN98" s="68"/>
      <c r="HO98" s="68"/>
      <c r="HP98" s="68"/>
      <c r="HQ98" s="68"/>
      <c r="HR98" s="68"/>
      <c r="HS98" s="68"/>
      <c r="HT98" s="68"/>
      <c r="HU98" s="68"/>
      <c r="HV98" s="68"/>
      <c r="HW98" s="68"/>
      <c r="HX98" s="68"/>
      <c r="HY98" s="68"/>
      <c r="HZ98" s="68"/>
      <c r="IA98" s="68"/>
      <c r="IB98" s="68"/>
      <c r="IC98" s="68"/>
      <c r="ID98" s="68"/>
      <c r="IE98" s="68"/>
      <c r="IF98" s="68"/>
      <c r="IG98" s="68"/>
    </row>
    <row r="99" spans="1:241" s="21" customFormat="1" ht="114.75" customHeight="1">
      <c r="A99" s="191">
        <v>89</v>
      </c>
      <c r="B99" s="91" t="s">
        <v>46</v>
      </c>
      <c r="C99" s="102">
        <v>33</v>
      </c>
      <c r="D99" s="64" t="s">
        <v>170</v>
      </c>
      <c r="E99" s="22" t="s">
        <v>171</v>
      </c>
      <c r="F99" s="22" t="s">
        <v>69</v>
      </c>
      <c r="G99" s="91" t="s">
        <v>136</v>
      </c>
      <c r="H99" s="182">
        <v>770400</v>
      </c>
      <c r="I99" s="182">
        <v>770400</v>
      </c>
      <c r="J99" s="85">
        <f t="shared" si="5"/>
        <v>0</v>
      </c>
      <c r="K99" s="92">
        <v>30</v>
      </c>
      <c r="L99" s="88">
        <v>41758</v>
      </c>
      <c r="M99" s="88">
        <v>41766</v>
      </c>
      <c r="N99" s="88">
        <v>41796</v>
      </c>
      <c r="O99" s="22" t="s">
        <v>222</v>
      </c>
      <c r="P99" s="111" t="s">
        <v>254</v>
      </c>
      <c r="Q99" s="103" t="s">
        <v>68</v>
      </c>
      <c r="R99" s="183" t="s">
        <v>500</v>
      </c>
      <c r="S99" s="81">
        <v>41703</v>
      </c>
      <c r="T99" s="22" t="s">
        <v>608</v>
      </c>
      <c r="U99" s="22" t="s">
        <v>490</v>
      </c>
      <c r="V99" s="22" t="s">
        <v>501</v>
      </c>
      <c r="W99" s="98" t="s">
        <v>485</v>
      </c>
      <c r="X99" s="98"/>
      <c r="Y99" s="191">
        <v>89</v>
      </c>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c r="EO99" s="68"/>
      <c r="EP99" s="68"/>
      <c r="EQ99" s="68"/>
      <c r="ER99" s="68"/>
      <c r="ES99" s="68"/>
      <c r="ET99" s="68"/>
      <c r="EU99" s="68"/>
      <c r="EV99" s="68"/>
      <c r="EW99" s="68"/>
      <c r="EX99" s="68"/>
      <c r="EY99" s="68"/>
      <c r="EZ99" s="68"/>
      <c r="FA99" s="68"/>
      <c r="FB99" s="68"/>
      <c r="FC99" s="68"/>
      <c r="FD99" s="68"/>
      <c r="FE99" s="68"/>
      <c r="FF99" s="68"/>
      <c r="FG99" s="68"/>
      <c r="FH99" s="68"/>
      <c r="FI99" s="68"/>
      <c r="FJ99" s="68"/>
      <c r="FK99" s="68"/>
      <c r="FL99" s="68"/>
      <c r="FM99" s="68"/>
      <c r="FN99" s="68"/>
      <c r="FO99" s="68"/>
      <c r="FP99" s="68"/>
      <c r="FQ99" s="68"/>
      <c r="FR99" s="68"/>
      <c r="FS99" s="68"/>
      <c r="FT99" s="68"/>
      <c r="FU99" s="68"/>
      <c r="FV99" s="68"/>
      <c r="FW99" s="68"/>
      <c r="FX99" s="68"/>
      <c r="FY99" s="68"/>
      <c r="FZ99" s="68"/>
      <c r="GA99" s="68"/>
      <c r="GB99" s="68"/>
      <c r="GC99" s="68"/>
      <c r="GD99" s="68"/>
      <c r="GE99" s="68"/>
      <c r="GF99" s="68"/>
      <c r="GG99" s="68"/>
      <c r="GH99" s="68"/>
      <c r="GI99" s="68"/>
      <c r="GJ99" s="68"/>
      <c r="GK99" s="68"/>
      <c r="GL99" s="68"/>
      <c r="GM99" s="68"/>
      <c r="GN99" s="68"/>
      <c r="GO99" s="68"/>
      <c r="GP99" s="68"/>
      <c r="GQ99" s="68"/>
      <c r="GR99" s="68"/>
      <c r="GS99" s="68"/>
      <c r="GT99" s="68"/>
      <c r="GU99" s="68"/>
      <c r="GV99" s="68"/>
      <c r="GW99" s="68"/>
      <c r="GX99" s="68"/>
      <c r="GY99" s="68"/>
      <c r="GZ99" s="68"/>
      <c r="HA99" s="68"/>
      <c r="HB99" s="68"/>
      <c r="HC99" s="68"/>
      <c r="HD99" s="68"/>
      <c r="HE99" s="68"/>
      <c r="HF99" s="68"/>
      <c r="HG99" s="68"/>
      <c r="HH99" s="68"/>
      <c r="HI99" s="68"/>
      <c r="HJ99" s="68"/>
      <c r="HK99" s="68"/>
      <c r="HL99" s="68"/>
      <c r="HM99" s="68"/>
      <c r="HN99" s="68"/>
      <c r="HO99" s="68"/>
      <c r="HP99" s="68"/>
      <c r="HQ99" s="68"/>
      <c r="HR99" s="68"/>
      <c r="HS99" s="68"/>
      <c r="HT99" s="68"/>
      <c r="HU99" s="68"/>
      <c r="HV99" s="68"/>
      <c r="HW99" s="68"/>
      <c r="HX99" s="68"/>
      <c r="HY99" s="68"/>
      <c r="HZ99" s="68"/>
      <c r="IA99" s="68"/>
      <c r="IB99" s="68"/>
      <c r="IC99" s="68"/>
      <c r="ID99" s="68"/>
      <c r="IE99" s="68"/>
      <c r="IF99" s="68"/>
      <c r="IG99" s="68"/>
    </row>
    <row r="100" spans="1:241" s="21" customFormat="1" ht="114.75" customHeight="1">
      <c r="A100" s="191">
        <v>90</v>
      </c>
      <c r="B100" s="91" t="s">
        <v>46</v>
      </c>
      <c r="C100" s="102">
        <v>33</v>
      </c>
      <c r="D100" s="64" t="s">
        <v>170</v>
      </c>
      <c r="E100" s="22" t="s">
        <v>171</v>
      </c>
      <c r="F100" s="22" t="s">
        <v>69</v>
      </c>
      <c r="G100" s="22" t="s">
        <v>112</v>
      </c>
      <c r="H100" s="23">
        <v>3770000</v>
      </c>
      <c r="I100" s="23">
        <v>3770000</v>
      </c>
      <c r="J100" s="85">
        <f t="shared" si="5"/>
        <v>0</v>
      </c>
      <c r="K100" s="92">
        <v>60</v>
      </c>
      <c r="L100" s="88">
        <v>41863</v>
      </c>
      <c r="M100" s="88">
        <v>41877</v>
      </c>
      <c r="N100" s="88">
        <v>41937</v>
      </c>
      <c r="O100" s="27" t="s">
        <v>473</v>
      </c>
      <c r="P100" s="111" t="s">
        <v>472</v>
      </c>
      <c r="Q100" s="103" t="s">
        <v>68</v>
      </c>
      <c r="R100" s="183" t="s">
        <v>500</v>
      </c>
      <c r="S100" s="81">
        <v>41838</v>
      </c>
      <c r="T100" s="22" t="s">
        <v>617</v>
      </c>
      <c r="U100" s="22" t="s">
        <v>490</v>
      </c>
      <c r="V100" s="22" t="s">
        <v>501</v>
      </c>
      <c r="W100" s="98" t="s">
        <v>521</v>
      </c>
      <c r="X100" s="98"/>
      <c r="Y100" s="191">
        <v>90</v>
      </c>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8"/>
      <c r="FF100" s="68"/>
      <c r="FG100" s="68"/>
      <c r="FH100" s="68"/>
      <c r="FI100" s="68"/>
      <c r="FJ100" s="68"/>
      <c r="FK100" s="68"/>
      <c r="FL100" s="68"/>
      <c r="FM100" s="68"/>
      <c r="FN100" s="68"/>
      <c r="FO100" s="68"/>
      <c r="FP100" s="68"/>
      <c r="FQ100" s="68"/>
      <c r="FR100" s="68"/>
      <c r="FS100" s="68"/>
      <c r="FT100" s="68"/>
      <c r="FU100" s="68"/>
      <c r="FV100" s="68"/>
      <c r="FW100" s="68"/>
      <c r="FX100" s="68"/>
      <c r="FY100" s="68"/>
      <c r="FZ100" s="68"/>
      <c r="GA100" s="68"/>
      <c r="GB100" s="68"/>
      <c r="GC100" s="68"/>
      <c r="GD100" s="68"/>
      <c r="GE100" s="68"/>
      <c r="GF100" s="68"/>
      <c r="GG100" s="68"/>
      <c r="GH100" s="68"/>
      <c r="GI100" s="68"/>
      <c r="GJ100" s="68"/>
      <c r="GK100" s="68"/>
      <c r="GL100" s="68"/>
      <c r="GM100" s="68"/>
      <c r="GN100" s="68"/>
      <c r="GO100" s="68"/>
      <c r="GP100" s="68"/>
      <c r="GQ100" s="68"/>
      <c r="GR100" s="68"/>
      <c r="GS100" s="68"/>
      <c r="GT100" s="68"/>
      <c r="GU100" s="68"/>
      <c r="GV100" s="68"/>
      <c r="GW100" s="68"/>
      <c r="GX100" s="68"/>
      <c r="GY100" s="68"/>
      <c r="GZ100" s="68"/>
      <c r="HA100" s="68"/>
      <c r="HB100" s="68"/>
      <c r="HC100" s="68"/>
      <c r="HD100" s="68"/>
      <c r="HE100" s="68"/>
      <c r="HF100" s="68"/>
      <c r="HG100" s="68"/>
      <c r="HH100" s="68"/>
      <c r="HI100" s="68"/>
      <c r="HJ100" s="68"/>
      <c r="HK100" s="68"/>
      <c r="HL100" s="68"/>
      <c r="HM100" s="68"/>
      <c r="HN100" s="68"/>
      <c r="HO100" s="68"/>
      <c r="HP100" s="68"/>
      <c r="HQ100" s="68"/>
      <c r="HR100" s="68"/>
      <c r="HS100" s="68"/>
      <c r="HT100" s="68"/>
      <c r="HU100" s="68"/>
      <c r="HV100" s="68"/>
      <c r="HW100" s="68"/>
      <c r="HX100" s="68"/>
      <c r="HY100" s="68"/>
      <c r="HZ100" s="68"/>
      <c r="IA100" s="68"/>
      <c r="IB100" s="68"/>
      <c r="IC100" s="68"/>
      <c r="ID100" s="68"/>
      <c r="IE100" s="68"/>
      <c r="IF100" s="68"/>
      <c r="IG100" s="68"/>
    </row>
    <row r="101" spans="1:241" s="21" customFormat="1" ht="114.75" customHeight="1">
      <c r="A101" s="191">
        <v>91</v>
      </c>
      <c r="B101" s="91" t="s">
        <v>46</v>
      </c>
      <c r="C101" s="102">
        <v>33</v>
      </c>
      <c r="D101" s="64" t="s">
        <v>170</v>
      </c>
      <c r="E101" s="22" t="s">
        <v>171</v>
      </c>
      <c r="F101" s="22" t="s">
        <v>69</v>
      </c>
      <c r="G101" s="22" t="s">
        <v>112</v>
      </c>
      <c r="H101" s="23">
        <v>1295000</v>
      </c>
      <c r="I101" s="23">
        <v>1295000</v>
      </c>
      <c r="J101" s="85">
        <f t="shared" si="5"/>
        <v>0</v>
      </c>
      <c r="K101" s="92">
        <v>180</v>
      </c>
      <c r="L101" s="88">
        <v>41848</v>
      </c>
      <c r="M101" s="88">
        <v>41864</v>
      </c>
      <c r="N101" s="88">
        <v>42044</v>
      </c>
      <c r="O101" s="27" t="s">
        <v>560</v>
      </c>
      <c r="P101" s="111" t="s">
        <v>431</v>
      </c>
      <c r="Q101" s="103" t="s">
        <v>68</v>
      </c>
      <c r="R101" s="183" t="s">
        <v>500</v>
      </c>
      <c r="S101" s="81">
        <v>41815</v>
      </c>
      <c r="T101" s="22" t="s">
        <v>561</v>
      </c>
      <c r="U101" s="22" t="s">
        <v>490</v>
      </c>
      <c r="V101" s="22" t="s">
        <v>501</v>
      </c>
      <c r="W101" s="22" t="s">
        <v>502</v>
      </c>
      <c r="X101" s="22"/>
      <c r="Y101" s="191">
        <v>91</v>
      </c>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c r="EO101" s="68"/>
      <c r="EP101" s="68"/>
      <c r="EQ101" s="68"/>
      <c r="ER101" s="68"/>
      <c r="ES101" s="68"/>
      <c r="ET101" s="68"/>
      <c r="EU101" s="68"/>
      <c r="EV101" s="68"/>
      <c r="EW101" s="68"/>
      <c r="EX101" s="68"/>
      <c r="EY101" s="68"/>
      <c r="EZ101" s="68"/>
      <c r="FA101" s="68"/>
      <c r="FB101" s="68"/>
      <c r="FC101" s="68"/>
      <c r="FD101" s="68"/>
      <c r="FE101" s="68"/>
      <c r="FF101" s="68"/>
      <c r="FG101" s="68"/>
      <c r="FH101" s="68"/>
      <c r="FI101" s="68"/>
      <c r="FJ101" s="68"/>
      <c r="FK101" s="68"/>
      <c r="FL101" s="68"/>
      <c r="FM101" s="68"/>
      <c r="FN101" s="68"/>
      <c r="FO101" s="68"/>
      <c r="FP101" s="68"/>
      <c r="FQ101" s="68"/>
      <c r="FR101" s="68"/>
      <c r="FS101" s="68"/>
      <c r="FT101" s="68"/>
      <c r="FU101" s="68"/>
      <c r="FV101" s="68"/>
      <c r="FW101" s="68"/>
      <c r="FX101" s="68"/>
      <c r="FY101" s="68"/>
      <c r="FZ101" s="68"/>
      <c r="GA101" s="68"/>
      <c r="GB101" s="68"/>
      <c r="GC101" s="68"/>
      <c r="GD101" s="68"/>
      <c r="GE101" s="68"/>
      <c r="GF101" s="68"/>
      <c r="GG101" s="68"/>
      <c r="GH101" s="68"/>
      <c r="GI101" s="68"/>
      <c r="GJ101" s="68"/>
      <c r="GK101" s="68"/>
      <c r="GL101" s="68"/>
      <c r="GM101" s="68"/>
      <c r="GN101" s="68"/>
      <c r="GO101" s="68"/>
      <c r="GP101" s="68"/>
      <c r="GQ101" s="68"/>
      <c r="GR101" s="68"/>
      <c r="GS101" s="68"/>
      <c r="GT101" s="68"/>
      <c r="GU101" s="68"/>
      <c r="GV101" s="68"/>
      <c r="GW101" s="68"/>
      <c r="GX101" s="68"/>
      <c r="GY101" s="68"/>
      <c r="GZ101" s="68"/>
      <c r="HA101" s="68"/>
      <c r="HB101" s="68"/>
      <c r="HC101" s="68"/>
      <c r="HD101" s="68"/>
      <c r="HE101" s="68"/>
      <c r="HF101" s="68"/>
      <c r="HG101" s="68"/>
      <c r="HH101" s="68"/>
      <c r="HI101" s="68"/>
      <c r="HJ101" s="68"/>
      <c r="HK101" s="68"/>
      <c r="HL101" s="68"/>
      <c r="HM101" s="68"/>
      <c r="HN101" s="68"/>
      <c r="HO101" s="68"/>
      <c r="HP101" s="68"/>
      <c r="HQ101" s="68"/>
      <c r="HR101" s="68"/>
      <c r="HS101" s="68"/>
      <c r="HT101" s="68"/>
      <c r="HU101" s="68"/>
      <c r="HV101" s="68"/>
      <c r="HW101" s="68"/>
      <c r="HX101" s="68"/>
      <c r="HY101" s="68"/>
      <c r="HZ101" s="68"/>
      <c r="IA101" s="68"/>
      <c r="IB101" s="68"/>
      <c r="IC101" s="68"/>
      <c r="ID101" s="68"/>
      <c r="IE101" s="68"/>
      <c r="IF101" s="68"/>
      <c r="IG101" s="68"/>
    </row>
    <row r="102" spans="1:241" s="21" customFormat="1" ht="114.75" customHeight="1">
      <c r="A102" s="98"/>
      <c r="B102" s="91" t="s">
        <v>46</v>
      </c>
      <c r="C102" s="102">
        <v>33</v>
      </c>
      <c r="D102" s="64" t="s">
        <v>170</v>
      </c>
      <c r="E102" s="22" t="s">
        <v>171</v>
      </c>
      <c r="F102" s="22" t="s">
        <v>69</v>
      </c>
      <c r="G102" s="22" t="s">
        <v>801</v>
      </c>
      <c r="H102" s="23">
        <v>501434</v>
      </c>
      <c r="I102" s="20">
        <v>0</v>
      </c>
      <c r="J102" s="125">
        <f t="shared" si="5"/>
        <v>501434</v>
      </c>
      <c r="K102" s="22"/>
      <c r="L102" s="22" t="s">
        <v>801</v>
      </c>
      <c r="M102" s="22" t="s">
        <v>801</v>
      </c>
      <c r="N102" s="22" t="s">
        <v>801</v>
      </c>
      <c r="O102" s="22" t="s">
        <v>801</v>
      </c>
      <c r="P102" s="22" t="s">
        <v>881</v>
      </c>
      <c r="Q102" s="22" t="s">
        <v>801</v>
      </c>
      <c r="R102" s="22" t="s">
        <v>500</v>
      </c>
      <c r="S102" s="22"/>
      <c r="T102" s="22" t="s">
        <v>801</v>
      </c>
      <c r="U102" s="22" t="s">
        <v>801</v>
      </c>
      <c r="V102" s="22"/>
      <c r="W102" s="22"/>
      <c r="X102" s="22"/>
      <c r="Y102" s="9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c r="EO102" s="68"/>
      <c r="EP102" s="68"/>
      <c r="EQ102" s="68"/>
      <c r="ER102" s="68"/>
      <c r="ES102" s="68"/>
      <c r="ET102" s="68"/>
      <c r="EU102" s="68"/>
      <c r="EV102" s="68"/>
      <c r="EW102" s="68"/>
      <c r="EX102" s="68"/>
      <c r="EY102" s="68"/>
      <c r="EZ102" s="68"/>
      <c r="FA102" s="68"/>
      <c r="FB102" s="68"/>
      <c r="FC102" s="68"/>
      <c r="FD102" s="68"/>
      <c r="FE102" s="68"/>
      <c r="FF102" s="68"/>
      <c r="FG102" s="68"/>
      <c r="FH102" s="68"/>
      <c r="FI102" s="68"/>
      <c r="FJ102" s="68"/>
      <c r="FK102" s="68"/>
      <c r="FL102" s="68"/>
      <c r="FM102" s="68"/>
      <c r="FN102" s="68"/>
      <c r="FO102" s="68"/>
      <c r="FP102" s="68"/>
      <c r="FQ102" s="68"/>
      <c r="FR102" s="68"/>
      <c r="FS102" s="68"/>
      <c r="FT102" s="68"/>
      <c r="FU102" s="68"/>
      <c r="FV102" s="68"/>
      <c r="FW102" s="68"/>
      <c r="FX102" s="68"/>
      <c r="FY102" s="68"/>
      <c r="FZ102" s="68"/>
      <c r="GA102" s="68"/>
      <c r="GB102" s="68"/>
      <c r="GC102" s="68"/>
      <c r="GD102" s="68"/>
      <c r="GE102" s="68"/>
      <c r="GF102" s="68"/>
      <c r="GG102" s="68"/>
      <c r="GH102" s="68"/>
      <c r="GI102" s="68"/>
      <c r="GJ102" s="68"/>
      <c r="GK102" s="68"/>
      <c r="GL102" s="68"/>
      <c r="GM102" s="68"/>
      <c r="GN102" s="68"/>
      <c r="GO102" s="68"/>
      <c r="GP102" s="68"/>
      <c r="GQ102" s="68"/>
      <c r="GR102" s="68"/>
      <c r="GS102" s="68"/>
      <c r="GT102" s="68"/>
      <c r="GU102" s="68"/>
      <c r="GV102" s="68"/>
      <c r="GW102" s="68"/>
      <c r="GX102" s="68"/>
      <c r="GY102" s="68"/>
      <c r="GZ102" s="68"/>
      <c r="HA102" s="68"/>
      <c r="HB102" s="68"/>
      <c r="HC102" s="68"/>
      <c r="HD102" s="68"/>
      <c r="HE102" s="68"/>
      <c r="HF102" s="68"/>
      <c r="HG102" s="68"/>
      <c r="HH102" s="68"/>
      <c r="HI102" s="68"/>
      <c r="HJ102" s="68"/>
      <c r="HK102" s="68"/>
      <c r="HL102" s="68"/>
      <c r="HM102" s="68"/>
      <c r="HN102" s="68"/>
      <c r="HO102" s="68"/>
      <c r="HP102" s="68"/>
      <c r="HQ102" s="68"/>
      <c r="HR102" s="68"/>
      <c r="HS102" s="68"/>
      <c r="HT102" s="68"/>
      <c r="HU102" s="68"/>
      <c r="HV102" s="68"/>
      <c r="HW102" s="68"/>
      <c r="HX102" s="68"/>
      <c r="HY102" s="68"/>
      <c r="HZ102" s="68"/>
      <c r="IA102" s="68"/>
      <c r="IB102" s="68"/>
      <c r="IC102" s="68"/>
      <c r="ID102" s="68"/>
      <c r="IE102" s="68"/>
      <c r="IF102" s="68"/>
      <c r="IG102" s="68"/>
    </row>
    <row r="103" spans="1:26" s="21" customFormat="1" ht="216.75" customHeight="1">
      <c r="A103" s="191">
        <v>92</v>
      </c>
      <c r="B103" s="183" t="s">
        <v>75</v>
      </c>
      <c r="C103" s="90">
        <v>33</v>
      </c>
      <c r="D103" s="64" t="s">
        <v>170</v>
      </c>
      <c r="E103" s="22" t="s">
        <v>94</v>
      </c>
      <c r="F103" s="91" t="s">
        <v>76</v>
      </c>
      <c r="G103" s="22" t="s">
        <v>112</v>
      </c>
      <c r="H103" s="156">
        <v>480000000</v>
      </c>
      <c r="I103" s="156">
        <v>480000000</v>
      </c>
      <c r="J103" s="85">
        <f t="shared" si="5"/>
        <v>0</v>
      </c>
      <c r="K103" s="92">
        <v>150</v>
      </c>
      <c r="L103" s="88">
        <v>41866</v>
      </c>
      <c r="M103" s="88">
        <v>41877</v>
      </c>
      <c r="N103" s="88">
        <v>42030</v>
      </c>
      <c r="O103" s="157" t="s">
        <v>245</v>
      </c>
      <c r="P103" s="22" t="s">
        <v>80</v>
      </c>
      <c r="Q103" s="22" t="s">
        <v>193</v>
      </c>
      <c r="R103" s="183" t="s">
        <v>503</v>
      </c>
      <c r="S103" s="81">
        <v>41646</v>
      </c>
      <c r="T103" s="22" t="s">
        <v>607</v>
      </c>
      <c r="U103" s="22" t="s">
        <v>490</v>
      </c>
      <c r="V103" s="22" t="s">
        <v>484</v>
      </c>
      <c r="W103" s="98" t="s">
        <v>376</v>
      </c>
      <c r="X103" s="98"/>
      <c r="Y103" s="191">
        <v>92</v>
      </c>
      <c r="Z103" s="68"/>
    </row>
    <row r="104" spans="1:25" s="21" customFormat="1" ht="216.75" customHeight="1">
      <c r="A104" s="98"/>
      <c r="B104" s="183" t="s">
        <v>75</v>
      </c>
      <c r="C104" s="102">
        <v>33</v>
      </c>
      <c r="D104" s="64" t="s">
        <v>170</v>
      </c>
      <c r="E104" s="22" t="s">
        <v>94</v>
      </c>
      <c r="F104" s="91" t="s">
        <v>76</v>
      </c>
      <c r="G104" s="22" t="s">
        <v>112</v>
      </c>
      <c r="H104" s="156">
        <v>87500000</v>
      </c>
      <c r="I104" s="156">
        <v>87500000</v>
      </c>
      <c r="J104" s="85">
        <f>H104-I104</f>
        <v>0</v>
      </c>
      <c r="K104" s="92" t="s">
        <v>137</v>
      </c>
      <c r="L104" s="88">
        <v>41957</v>
      </c>
      <c r="M104" s="88" t="s">
        <v>137</v>
      </c>
      <c r="N104" s="88" t="s">
        <v>137</v>
      </c>
      <c r="O104" s="27" t="s">
        <v>245</v>
      </c>
      <c r="P104" s="22" t="s">
        <v>912</v>
      </c>
      <c r="Q104" s="22" t="s">
        <v>193</v>
      </c>
      <c r="R104" s="183" t="s">
        <v>503</v>
      </c>
      <c r="S104" s="186">
        <v>41944</v>
      </c>
      <c r="T104" s="106" t="s">
        <v>783</v>
      </c>
      <c r="U104" s="106" t="s">
        <v>914</v>
      </c>
      <c r="V104" s="22" t="s">
        <v>364</v>
      </c>
      <c r="W104" s="98" t="s">
        <v>496</v>
      </c>
      <c r="X104" s="98"/>
      <c r="Y104" s="98"/>
    </row>
    <row r="105" spans="1:241" s="21" customFormat="1" ht="168" customHeight="1">
      <c r="A105" s="191">
        <v>93</v>
      </c>
      <c r="B105" s="183" t="s">
        <v>75</v>
      </c>
      <c r="C105" s="82" t="s">
        <v>163</v>
      </c>
      <c r="D105" s="84" t="s">
        <v>172</v>
      </c>
      <c r="E105" s="84" t="s">
        <v>47</v>
      </c>
      <c r="F105" s="22" t="s">
        <v>67</v>
      </c>
      <c r="G105" s="22" t="s">
        <v>112</v>
      </c>
      <c r="H105" s="112">
        <v>40000000</v>
      </c>
      <c r="I105" s="112">
        <v>40000000</v>
      </c>
      <c r="J105" s="85">
        <f t="shared" si="5"/>
        <v>0</v>
      </c>
      <c r="K105" s="92">
        <v>240</v>
      </c>
      <c r="L105" s="88">
        <v>41663</v>
      </c>
      <c r="M105" s="88">
        <v>41669</v>
      </c>
      <c r="N105" s="88">
        <v>41912</v>
      </c>
      <c r="O105" s="180" t="s">
        <v>210</v>
      </c>
      <c r="P105" s="94" t="s">
        <v>86</v>
      </c>
      <c r="Q105" s="94" t="s">
        <v>92</v>
      </c>
      <c r="R105" s="183" t="s">
        <v>504</v>
      </c>
      <c r="S105" s="81">
        <v>41661</v>
      </c>
      <c r="T105" s="22" t="s">
        <v>573</v>
      </c>
      <c r="U105" s="22" t="s">
        <v>490</v>
      </c>
      <c r="V105" s="22" t="s">
        <v>521</v>
      </c>
      <c r="W105" s="98" t="s">
        <v>376</v>
      </c>
      <c r="X105" s="98"/>
      <c r="Y105" s="191">
        <v>93</v>
      </c>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c r="EO105" s="68"/>
      <c r="EP105" s="68"/>
      <c r="EQ105" s="68"/>
      <c r="ER105" s="68"/>
      <c r="ES105" s="68"/>
      <c r="ET105" s="68"/>
      <c r="EU105" s="68"/>
      <c r="EV105" s="68"/>
      <c r="EW105" s="68"/>
      <c r="EX105" s="68"/>
      <c r="EY105" s="68"/>
      <c r="EZ105" s="68"/>
      <c r="FA105" s="68"/>
      <c r="FB105" s="68"/>
      <c r="FC105" s="68"/>
      <c r="FD105" s="68"/>
      <c r="FE105" s="68"/>
      <c r="FF105" s="68"/>
      <c r="FG105" s="68"/>
      <c r="FH105" s="68"/>
      <c r="FI105" s="68"/>
      <c r="FJ105" s="68"/>
      <c r="FK105" s="68"/>
      <c r="FL105" s="68"/>
      <c r="FM105" s="68"/>
      <c r="FN105" s="68"/>
      <c r="FO105" s="68"/>
      <c r="FP105" s="68"/>
      <c r="FQ105" s="68"/>
      <c r="FR105" s="68"/>
      <c r="FS105" s="68"/>
      <c r="FT105" s="68"/>
      <c r="FU105" s="68"/>
      <c r="FV105" s="68"/>
      <c r="FW105" s="68"/>
      <c r="FX105" s="68"/>
      <c r="FY105" s="68"/>
      <c r="FZ105" s="68"/>
      <c r="GA105" s="68"/>
      <c r="GB105" s="68"/>
      <c r="GC105" s="68"/>
      <c r="GD105" s="68"/>
      <c r="GE105" s="68"/>
      <c r="GF105" s="68"/>
      <c r="GG105" s="68"/>
      <c r="GH105" s="68"/>
      <c r="GI105" s="68"/>
      <c r="GJ105" s="68"/>
      <c r="GK105" s="68"/>
      <c r="GL105" s="68"/>
      <c r="GM105" s="68"/>
      <c r="GN105" s="68"/>
      <c r="GO105" s="68"/>
      <c r="GP105" s="68"/>
      <c r="GQ105" s="68"/>
      <c r="GR105" s="68"/>
      <c r="GS105" s="68"/>
      <c r="GT105" s="68"/>
      <c r="GU105" s="68"/>
      <c r="GV105" s="68"/>
      <c r="GW105" s="68"/>
      <c r="GX105" s="68"/>
      <c r="GY105" s="68"/>
      <c r="GZ105" s="68"/>
      <c r="HA105" s="68"/>
      <c r="HB105" s="68"/>
      <c r="HC105" s="68"/>
      <c r="HD105" s="68"/>
      <c r="HE105" s="68"/>
      <c r="HF105" s="68"/>
      <c r="HG105" s="68"/>
      <c r="HH105" s="68"/>
      <c r="HI105" s="68"/>
      <c r="HJ105" s="68"/>
      <c r="HK105" s="68"/>
      <c r="HL105" s="68"/>
      <c r="HM105" s="68"/>
      <c r="HN105" s="68"/>
      <c r="HO105" s="68"/>
      <c r="HP105" s="68"/>
      <c r="HQ105" s="68"/>
      <c r="HR105" s="68"/>
      <c r="HS105" s="68"/>
      <c r="HT105" s="68"/>
      <c r="HU105" s="68"/>
      <c r="HV105" s="68"/>
      <c r="HW105" s="68"/>
      <c r="HX105" s="68"/>
      <c r="HY105" s="68"/>
      <c r="HZ105" s="68"/>
      <c r="IA105" s="68"/>
      <c r="IB105" s="68"/>
      <c r="IC105" s="68"/>
      <c r="ID105" s="68"/>
      <c r="IE105" s="68"/>
      <c r="IF105" s="68"/>
      <c r="IG105" s="68"/>
    </row>
    <row r="106" spans="1:241" s="21" customFormat="1" ht="142.5" customHeight="1">
      <c r="A106" s="191">
        <v>94</v>
      </c>
      <c r="B106" s="183" t="s">
        <v>168</v>
      </c>
      <c r="C106" s="90">
        <v>33</v>
      </c>
      <c r="D106" s="64" t="s">
        <v>170</v>
      </c>
      <c r="E106" s="22" t="s">
        <v>94</v>
      </c>
      <c r="F106" s="22" t="s">
        <v>72</v>
      </c>
      <c r="G106" s="22" t="s">
        <v>112</v>
      </c>
      <c r="H106" s="182">
        <v>112500000</v>
      </c>
      <c r="I106" s="182">
        <v>112500000</v>
      </c>
      <c r="J106" s="85">
        <f aca="true" t="shared" si="6" ref="J106:J121">H106-I106</f>
        <v>0</v>
      </c>
      <c r="K106" s="92">
        <v>365</v>
      </c>
      <c r="L106" s="88">
        <v>41768</v>
      </c>
      <c r="M106" s="88">
        <v>41780</v>
      </c>
      <c r="N106" s="88">
        <v>42144</v>
      </c>
      <c r="O106" s="180" t="s">
        <v>225</v>
      </c>
      <c r="P106" s="93" t="s">
        <v>470</v>
      </c>
      <c r="Q106" s="94" t="s">
        <v>77</v>
      </c>
      <c r="R106" s="22" t="s">
        <v>383</v>
      </c>
      <c r="S106" s="81">
        <v>41634</v>
      </c>
      <c r="T106" s="22" t="s">
        <v>857</v>
      </c>
      <c r="U106" s="22" t="s">
        <v>490</v>
      </c>
      <c r="V106" s="98" t="s">
        <v>376</v>
      </c>
      <c r="W106" s="98" t="s">
        <v>376</v>
      </c>
      <c r="X106" s="98"/>
      <c r="Y106" s="191">
        <v>94</v>
      </c>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c r="EO106" s="68"/>
      <c r="EP106" s="68"/>
      <c r="EQ106" s="68"/>
      <c r="ER106" s="68"/>
      <c r="ES106" s="68"/>
      <c r="ET106" s="68"/>
      <c r="EU106" s="68"/>
      <c r="EV106" s="68"/>
      <c r="EW106" s="68"/>
      <c r="EX106" s="68"/>
      <c r="EY106" s="68"/>
      <c r="EZ106" s="68"/>
      <c r="FA106" s="68"/>
      <c r="FB106" s="68"/>
      <c r="FC106" s="68"/>
      <c r="FD106" s="68"/>
      <c r="FE106" s="68"/>
      <c r="FF106" s="68"/>
      <c r="FG106" s="68"/>
      <c r="FH106" s="68"/>
      <c r="FI106" s="68"/>
      <c r="FJ106" s="68"/>
      <c r="FK106" s="68"/>
      <c r="FL106" s="68"/>
      <c r="FM106" s="68"/>
      <c r="FN106" s="68"/>
      <c r="FO106" s="68"/>
      <c r="FP106" s="68"/>
      <c r="FQ106" s="68"/>
      <c r="FR106" s="68"/>
      <c r="FS106" s="68"/>
      <c r="FT106" s="68"/>
      <c r="FU106" s="68"/>
      <c r="FV106" s="68"/>
      <c r="FW106" s="68"/>
      <c r="FX106" s="68"/>
      <c r="FY106" s="68"/>
      <c r="FZ106" s="68"/>
      <c r="GA106" s="68"/>
      <c r="GB106" s="68"/>
      <c r="GC106" s="68"/>
      <c r="GD106" s="68"/>
      <c r="GE106" s="68"/>
      <c r="GF106" s="68"/>
      <c r="GG106" s="68"/>
      <c r="GH106" s="68"/>
      <c r="GI106" s="68"/>
      <c r="GJ106" s="68"/>
      <c r="GK106" s="68"/>
      <c r="GL106" s="68"/>
      <c r="GM106" s="68"/>
      <c r="GN106" s="68"/>
      <c r="GO106" s="68"/>
      <c r="GP106" s="68"/>
      <c r="GQ106" s="68"/>
      <c r="GR106" s="68"/>
      <c r="GS106" s="68"/>
      <c r="GT106" s="68"/>
      <c r="GU106" s="68"/>
      <c r="GV106" s="68"/>
      <c r="GW106" s="68"/>
      <c r="GX106" s="68"/>
      <c r="GY106" s="68"/>
      <c r="GZ106" s="68"/>
      <c r="HA106" s="68"/>
      <c r="HB106" s="68"/>
      <c r="HC106" s="68"/>
      <c r="HD106" s="68"/>
      <c r="HE106" s="68"/>
      <c r="HF106" s="68"/>
      <c r="HG106" s="68"/>
      <c r="HH106" s="68"/>
      <c r="HI106" s="68"/>
      <c r="HJ106" s="68"/>
      <c r="HK106" s="68"/>
      <c r="HL106" s="68"/>
      <c r="HM106" s="68"/>
      <c r="HN106" s="68"/>
      <c r="HO106" s="68"/>
      <c r="HP106" s="68"/>
      <c r="HQ106" s="68"/>
      <c r="HR106" s="68"/>
      <c r="HS106" s="68"/>
      <c r="HT106" s="68"/>
      <c r="HU106" s="68"/>
      <c r="HV106" s="68"/>
      <c r="HW106" s="68"/>
      <c r="HX106" s="68"/>
      <c r="HY106" s="68"/>
      <c r="HZ106" s="68"/>
      <c r="IA106" s="68"/>
      <c r="IB106" s="68"/>
      <c r="IC106" s="68"/>
      <c r="ID106" s="68"/>
      <c r="IE106" s="68"/>
      <c r="IF106" s="68"/>
      <c r="IG106" s="68"/>
    </row>
    <row r="107" spans="1:241" s="21" customFormat="1" ht="97.5" customHeight="1">
      <c r="A107" s="191">
        <v>95</v>
      </c>
      <c r="B107" s="183" t="s">
        <v>104</v>
      </c>
      <c r="C107" s="82" t="s">
        <v>163</v>
      </c>
      <c r="D107" s="84" t="s">
        <v>172</v>
      </c>
      <c r="E107" s="84" t="s">
        <v>47</v>
      </c>
      <c r="F107" s="22" t="s">
        <v>67</v>
      </c>
      <c r="G107" s="22" t="s">
        <v>112</v>
      </c>
      <c r="H107" s="113">
        <v>15000000</v>
      </c>
      <c r="I107" s="113">
        <v>15000000</v>
      </c>
      <c r="J107" s="85">
        <f t="shared" si="6"/>
        <v>0</v>
      </c>
      <c r="K107" s="92">
        <v>90</v>
      </c>
      <c r="L107" s="88">
        <v>41663</v>
      </c>
      <c r="M107" s="88">
        <v>41670</v>
      </c>
      <c r="N107" s="88">
        <v>41759</v>
      </c>
      <c r="O107" s="180" t="s">
        <v>212</v>
      </c>
      <c r="P107" s="93" t="s">
        <v>37</v>
      </c>
      <c r="Q107" s="93" t="s">
        <v>540</v>
      </c>
      <c r="R107" s="183" t="s">
        <v>322</v>
      </c>
      <c r="S107" s="81">
        <v>41661</v>
      </c>
      <c r="T107" s="22" t="s">
        <v>675</v>
      </c>
      <c r="U107" s="22" t="s">
        <v>490</v>
      </c>
      <c r="V107" s="22" t="s">
        <v>521</v>
      </c>
      <c r="W107" s="98" t="s">
        <v>496</v>
      </c>
      <c r="X107" s="98"/>
      <c r="Y107" s="191">
        <v>95</v>
      </c>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c r="EO107" s="68"/>
      <c r="EP107" s="68"/>
      <c r="EQ107" s="68"/>
      <c r="ER107" s="68"/>
      <c r="ES107" s="68"/>
      <c r="ET107" s="68"/>
      <c r="EU107" s="68"/>
      <c r="EV107" s="68"/>
      <c r="EW107" s="68"/>
      <c r="EX107" s="68"/>
      <c r="EY107" s="68"/>
      <c r="EZ107" s="68"/>
      <c r="FA107" s="68"/>
      <c r="FB107" s="68"/>
      <c r="FC107" s="68"/>
      <c r="FD107" s="68"/>
      <c r="FE107" s="68"/>
      <c r="FF107" s="68"/>
      <c r="FG107" s="68"/>
      <c r="FH107" s="68"/>
      <c r="FI107" s="68"/>
      <c r="FJ107" s="68"/>
      <c r="FK107" s="68"/>
      <c r="FL107" s="68"/>
      <c r="FM107" s="68"/>
      <c r="FN107" s="68"/>
      <c r="FO107" s="68"/>
      <c r="FP107" s="68"/>
      <c r="FQ107" s="68"/>
      <c r="FR107" s="68"/>
      <c r="FS107" s="68"/>
      <c r="FT107" s="68"/>
      <c r="FU107" s="68"/>
      <c r="FV107" s="68"/>
      <c r="FW107" s="68"/>
      <c r="FX107" s="68"/>
      <c r="FY107" s="68"/>
      <c r="FZ107" s="68"/>
      <c r="GA107" s="68"/>
      <c r="GB107" s="68"/>
      <c r="GC107" s="68"/>
      <c r="GD107" s="68"/>
      <c r="GE107" s="68"/>
      <c r="GF107" s="68"/>
      <c r="GG107" s="68"/>
      <c r="GH107" s="68"/>
      <c r="GI107" s="68"/>
      <c r="GJ107" s="68"/>
      <c r="GK107" s="68"/>
      <c r="GL107" s="68"/>
      <c r="GM107" s="68"/>
      <c r="GN107" s="68"/>
      <c r="GO107" s="68"/>
      <c r="GP107" s="68"/>
      <c r="GQ107" s="68"/>
      <c r="GR107" s="68"/>
      <c r="GS107" s="68"/>
      <c r="GT107" s="68"/>
      <c r="GU107" s="68"/>
      <c r="GV107" s="68"/>
      <c r="GW107" s="68"/>
      <c r="GX107" s="68"/>
      <c r="GY107" s="68"/>
      <c r="GZ107" s="68"/>
      <c r="HA107" s="68"/>
      <c r="HB107" s="68"/>
      <c r="HC107" s="68"/>
      <c r="HD107" s="68"/>
      <c r="HE107" s="68"/>
      <c r="HF107" s="68"/>
      <c r="HG107" s="68"/>
      <c r="HH107" s="68"/>
      <c r="HI107" s="68"/>
      <c r="HJ107" s="68"/>
      <c r="HK107" s="68"/>
      <c r="HL107" s="68"/>
      <c r="HM107" s="68"/>
      <c r="HN107" s="68"/>
      <c r="HO107" s="68"/>
      <c r="HP107" s="68"/>
      <c r="HQ107" s="68"/>
      <c r="HR107" s="68"/>
      <c r="HS107" s="68"/>
      <c r="HT107" s="68"/>
      <c r="HU107" s="68"/>
      <c r="HV107" s="68"/>
      <c r="HW107" s="68"/>
      <c r="HX107" s="68"/>
      <c r="HY107" s="68"/>
      <c r="HZ107" s="68"/>
      <c r="IA107" s="68"/>
      <c r="IB107" s="68"/>
      <c r="IC107" s="68"/>
      <c r="ID107" s="68"/>
      <c r="IE107" s="68"/>
      <c r="IF107" s="68"/>
      <c r="IG107" s="68"/>
    </row>
    <row r="108" spans="1:241" s="21" customFormat="1" ht="92.25" customHeight="1">
      <c r="A108" s="191">
        <v>96</v>
      </c>
      <c r="B108" s="183" t="s">
        <v>104</v>
      </c>
      <c r="C108" s="82" t="s">
        <v>163</v>
      </c>
      <c r="D108" s="84" t="s">
        <v>172</v>
      </c>
      <c r="E108" s="84" t="s">
        <v>47</v>
      </c>
      <c r="F108" s="22" t="s">
        <v>69</v>
      </c>
      <c r="G108" s="22" t="s">
        <v>112</v>
      </c>
      <c r="H108" s="140">
        <v>1596000</v>
      </c>
      <c r="I108" s="23">
        <v>1000000</v>
      </c>
      <c r="J108" s="85">
        <f t="shared" si="6"/>
        <v>596000</v>
      </c>
      <c r="K108" s="92">
        <v>8</v>
      </c>
      <c r="L108" s="88">
        <v>41732</v>
      </c>
      <c r="M108" s="88">
        <v>41750</v>
      </c>
      <c r="N108" s="88">
        <v>41757</v>
      </c>
      <c r="O108" s="180" t="s">
        <v>217</v>
      </c>
      <c r="P108" s="93" t="s">
        <v>180</v>
      </c>
      <c r="Q108" s="94" t="s">
        <v>146</v>
      </c>
      <c r="R108" s="183" t="s">
        <v>486</v>
      </c>
      <c r="S108" s="81">
        <v>41715</v>
      </c>
      <c r="T108" s="22" t="s">
        <v>868</v>
      </c>
      <c r="U108" s="22" t="s">
        <v>490</v>
      </c>
      <c r="V108" s="22" t="s">
        <v>493</v>
      </c>
      <c r="W108" s="98" t="s">
        <v>496</v>
      </c>
      <c r="X108" s="98"/>
      <c r="Y108" s="191">
        <v>96</v>
      </c>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c r="EZ108" s="68"/>
      <c r="FA108" s="68"/>
      <c r="FB108" s="68"/>
      <c r="FC108" s="68"/>
      <c r="FD108" s="68"/>
      <c r="FE108" s="68"/>
      <c r="FF108" s="68"/>
      <c r="FG108" s="68"/>
      <c r="FH108" s="68"/>
      <c r="FI108" s="68"/>
      <c r="FJ108" s="68"/>
      <c r="FK108" s="68"/>
      <c r="FL108" s="68"/>
      <c r="FM108" s="68"/>
      <c r="FN108" s="68"/>
      <c r="FO108" s="68"/>
      <c r="FP108" s="68"/>
      <c r="FQ108" s="68"/>
      <c r="FR108" s="68"/>
      <c r="FS108" s="68"/>
      <c r="FT108" s="68"/>
      <c r="FU108" s="68"/>
      <c r="FV108" s="68"/>
      <c r="FW108" s="68"/>
      <c r="FX108" s="68"/>
      <c r="FY108" s="68"/>
      <c r="FZ108" s="68"/>
      <c r="GA108" s="68"/>
      <c r="GB108" s="68"/>
      <c r="GC108" s="68"/>
      <c r="GD108" s="68"/>
      <c r="GE108" s="68"/>
      <c r="GF108" s="68"/>
      <c r="GG108" s="68"/>
      <c r="GH108" s="68"/>
      <c r="GI108" s="68"/>
      <c r="GJ108" s="68"/>
      <c r="GK108" s="68"/>
      <c r="GL108" s="68"/>
      <c r="GM108" s="68"/>
      <c r="GN108" s="68"/>
      <c r="GO108" s="68"/>
      <c r="GP108" s="68"/>
      <c r="GQ108" s="68"/>
      <c r="GR108" s="68"/>
      <c r="GS108" s="68"/>
      <c r="GT108" s="68"/>
      <c r="GU108" s="68"/>
      <c r="GV108" s="68"/>
      <c r="GW108" s="68"/>
      <c r="GX108" s="68"/>
      <c r="GY108" s="68"/>
      <c r="GZ108" s="68"/>
      <c r="HA108" s="68"/>
      <c r="HB108" s="68"/>
      <c r="HC108" s="68"/>
      <c r="HD108" s="68"/>
      <c r="HE108" s="68"/>
      <c r="HF108" s="68"/>
      <c r="HG108" s="68"/>
      <c r="HH108" s="68"/>
      <c r="HI108" s="68"/>
      <c r="HJ108" s="68"/>
      <c r="HK108" s="68"/>
      <c r="HL108" s="68"/>
      <c r="HM108" s="68"/>
      <c r="HN108" s="68"/>
      <c r="HO108" s="68"/>
      <c r="HP108" s="68"/>
      <c r="HQ108" s="68"/>
      <c r="HR108" s="68"/>
      <c r="HS108" s="68"/>
      <c r="HT108" s="68"/>
      <c r="HU108" s="68"/>
      <c r="HV108" s="68"/>
      <c r="HW108" s="68"/>
      <c r="HX108" s="68"/>
      <c r="HY108" s="68"/>
      <c r="HZ108" s="68"/>
      <c r="IA108" s="68"/>
      <c r="IB108" s="68"/>
      <c r="IC108" s="68"/>
      <c r="ID108" s="68"/>
      <c r="IE108" s="68"/>
      <c r="IF108" s="68"/>
      <c r="IG108" s="68"/>
    </row>
    <row r="109" spans="1:241" s="21" customFormat="1" ht="146.25" customHeight="1">
      <c r="A109" s="191">
        <v>97</v>
      </c>
      <c r="B109" s="131" t="s">
        <v>17</v>
      </c>
      <c r="C109" s="82" t="s">
        <v>163</v>
      </c>
      <c r="D109" s="84" t="s">
        <v>172</v>
      </c>
      <c r="E109" s="84" t="s">
        <v>47</v>
      </c>
      <c r="F109" s="22" t="s">
        <v>67</v>
      </c>
      <c r="G109" s="22" t="s">
        <v>174</v>
      </c>
      <c r="H109" s="112">
        <v>8000000</v>
      </c>
      <c r="I109" s="112">
        <v>8000000</v>
      </c>
      <c r="J109" s="85">
        <f t="shared" si="6"/>
        <v>0</v>
      </c>
      <c r="K109" s="92">
        <v>60</v>
      </c>
      <c r="L109" s="88">
        <v>41663</v>
      </c>
      <c r="M109" s="88">
        <v>41668</v>
      </c>
      <c r="N109" s="88">
        <v>41726</v>
      </c>
      <c r="O109" s="97" t="s">
        <v>192</v>
      </c>
      <c r="P109" s="93" t="s">
        <v>432</v>
      </c>
      <c r="Q109" s="94" t="s">
        <v>173</v>
      </c>
      <c r="R109" s="183" t="s">
        <v>495</v>
      </c>
      <c r="S109" s="81">
        <v>41662</v>
      </c>
      <c r="T109" s="22" t="s">
        <v>869</v>
      </c>
      <c r="U109" s="22" t="s">
        <v>490</v>
      </c>
      <c r="V109" s="22" t="s">
        <v>521</v>
      </c>
      <c r="W109" s="98" t="s">
        <v>376</v>
      </c>
      <c r="X109" s="98"/>
      <c r="Y109" s="191">
        <v>97</v>
      </c>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c r="EO109" s="68"/>
      <c r="EP109" s="68"/>
      <c r="EQ109" s="68"/>
      <c r="ER109" s="68"/>
      <c r="ES109" s="68"/>
      <c r="ET109" s="68"/>
      <c r="EU109" s="68"/>
      <c r="EV109" s="68"/>
      <c r="EW109" s="68"/>
      <c r="EX109" s="68"/>
      <c r="EY109" s="68"/>
      <c r="EZ109" s="68"/>
      <c r="FA109" s="68"/>
      <c r="FB109" s="68"/>
      <c r="FC109" s="68"/>
      <c r="FD109" s="68"/>
      <c r="FE109" s="68"/>
      <c r="FF109" s="68"/>
      <c r="FG109" s="68"/>
      <c r="FH109" s="68"/>
      <c r="FI109" s="68"/>
      <c r="FJ109" s="68"/>
      <c r="FK109" s="68"/>
      <c r="FL109" s="68"/>
      <c r="FM109" s="68"/>
      <c r="FN109" s="68"/>
      <c r="FO109" s="68"/>
      <c r="FP109" s="68"/>
      <c r="FQ109" s="68"/>
      <c r="FR109" s="68"/>
      <c r="FS109" s="68"/>
      <c r="FT109" s="68"/>
      <c r="FU109" s="68"/>
      <c r="FV109" s="68"/>
      <c r="FW109" s="68"/>
      <c r="FX109" s="68"/>
      <c r="FY109" s="68"/>
      <c r="FZ109" s="68"/>
      <c r="GA109" s="68"/>
      <c r="GB109" s="68"/>
      <c r="GC109" s="68"/>
      <c r="GD109" s="68"/>
      <c r="GE109" s="68"/>
      <c r="GF109" s="68"/>
      <c r="GG109" s="68"/>
      <c r="GH109" s="68"/>
      <c r="GI109" s="68"/>
      <c r="GJ109" s="68"/>
      <c r="GK109" s="68"/>
      <c r="GL109" s="68"/>
      <c r="GM109" s="68"/>
      <c r="GN109" s="68"/>
      <c r="GO109" s="68"/>
      <c r="GP109" s="68"/>
      <c r="GQ109" s="68"/>
      <c r="GR109" s="68"/>
      <c r="GS109" s="68"/>
      <c r="GT109" s="68"/>
      <c r="GU109" s="68"/>
      <c r="GV109" s="68"/>
      <c r="GW109" s="68"/>
      <c r="GX109" s="68"/>
      <c r="GY109" s="68"/>
      <c r="GZ109" s="68"/>
      <c r="HA109" s="68"/>
      <c r="HB109" s="68"/>
      <c r="HC109" s="68"/>
      <c r="HD109" s="68"/>
      <c r="HE109" s="68"/>
      <c r="HF109" s="68"/>
      <c r="HG109" s="68"/>
      <c r="HH109" s="68"/>
      <c r="HI109" s="68"/>
      <c r="HJ109" s="68"/>
      <c r="HK109" s="68"/>
      <c r="HL109" s="68"/>
      <c r="HM109" s="68"/>
      <c r="HN109" s="68"/>
      <c r="HO109" s="68"/>
      <c r="HP109" s="68"/>
      <c r="HQ109" s="68"/>
      <c r="HR109" s="68"/>
      <c r="HS109" s="68"/>
      <c r="HT109" s="68"/>
      <c r="HU109" s="68"/>
      <c r="HV109" s="68"/>
      <c r="HW109" s="68"/>
      <c r="HX109" s="68"/>
      <c r="HY109" s="68"/>
      <c r="HZ109" s="68"/>
      <c r="IA109" s="68"/>
      <c r="IB109" s="68"/>
      <c r="IC109" s="68"/>
      <c r="ID109" s="68"/>
      <c r="IE109" s="68"/>
      <c r="IF109" s="68"/>
      <c r="IG109" s="68"/>
    </row>
    <row r="110" spans="1:241" s="21" customFormat="1" ht="114" customHeight="1">
      <c r="A110" s="191">
        <v>98</v>
      </c>
      <c r="B110" s="183" t="s">
        <v>104</v>
      </c>
      <c r="C110" s="82" t="s">
        <v>163</v>
      </c>
      <c r="D110" s="84" t="s">
        <v>172</v>
      </c>
      <c r="E110" s="84" t="s">
        <v>47</v>
      </c>
      <c r="F110" s="22" t="s">
        <v>69</v>
      </c>
      <c r="G110" s="22" t="s">
        <v>112</v>
      </c>
      <c r="H110" s="110">
        <v>7770067</v>
      </c>
      <c r="I110" s="112">
        <v>4700000</v>
      </c>
      <c r="J110" s="85">
        <f t="shared" si="6"/>
        <v>3070067</v>
      </c>
      <c r="K110" s="92">
        <v>30</v>
      </c>
      <c r="L110" s="88">
        <v>41687</v>
      </c>
      <c r="M110" s="88">
        <v>41689</v>
      </c>
      <c r="N110" s="88">
        <v>41718</v>
      </c>
      <c r="O110" s="180" t="s">
        <v>214</v>
      </c>
      <c r="P110" s="22" t="s">
        <v>240</v>
      </c>
      <c r="Q110" s="64" t="s">
        <v>190</v>
      </c>
      <c r="R110" s="183" t="s">
        <v>486</v>
      </c>
      <c r="S110" s="81">
        <v>41653</v>
      </c>
      <c r="T110" s="22" t="s">
        <v>539</v>
      </c>
      <c r="U110" s="22" t="s">
        <v>490</v>
      </c>
      <c r="V110" s="22" t="s">
        <v>493</v>
      </c>
      <c r="W110" s="98" t="s">
        <v>491</v>
      </c>
      <c r="X110" s="98"/>
      <c r="Y110" s="191">
        <v>98</v>
      </c>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c r="EO110" s="68"/>
      <c r="EP110" s="68"/>
      <c r="EQ110" s="68"/>
      <c r="ER110" s="68"/>
      <c r="ES110" s="68"/>
      <c r="ET110" s="68"/>
      <c r="EU110" s="68"/>
      <c r="EV110" s="68"/>
      <c r="EW110" s="68"/>
      <c r="EX110" s="68"/>
      <c r="EY110" s="68"/>
      <c r="EZ110" s="68"/>
      <c r="FA110" s="68"/>
      <c r="FB110" s="68"/>
      <c r="FC110" s="68"/>
      <c r="FD110" s="68"/>
      <c r="FE110" s="68"/>
      <c r="FF110" s="68"/>
      <c r="FG110" s="68"/>
      <c r="FH110" s="68"/>
      <c r="FI110" s="68"/>
      <c r="FJ110" s="68"/>
      <c r="FK110" s="68"/>
      <c r="FL110" s="68"/>
      <c r="FM110" s="68"/>
      <c r="FN110" s="68"/>
      <c r="FO110" s="68"/>
      <c r="FP110" s="68"/>
      <c r="FQ110" s="68"/>
      <c r="FR110" s="68"/>
      <c r="FS110" s="68"/>
      <c r="FT110" s="68"/>
      <c r="FU110" s="68"/>
      <c r="FV110" s="68"/>
      <c r="FW110" s="68"/>
      <c r="FX110" s="68"/>
      <c r="FY110" s="68"/>
      <c r="FZ110" s="68"/>
      <c r="GA110" s="68"/>
      <c r="GB110" s="68"/>
      <c r="GC110" s="68"/>
      <c r="GD110" s="68"/>
      <c r="GE110" s="68"/>
      <c r="GF110" s="68"/>
      <c r="GG110" s="68"/>
      <c r="GH110" s="68"/>
      <c r="GI110" s="68"/>
      <c r="GJ110" s="68"/>
      <c r="GK110" s="68"/>
      <c r="GL110" s="68"/>
      <c r="GM110" s="68"/>
      <c r="GN110" s="68"/>
      <c r="GO110" s="68"/>
      <c r="GP110" s="68"/>
      <c r="GQ110" s="68"/>
      <c r="GR110" s="68"/>
      <c r="GS110" s="68"/>
      <c r="GT110" s="68"/>
      <c r="GU110" s="68"/>
      <c r="GV110" s="68"/>
      <c r="GW110" s="68"/>
      <c r="GX110" s="68"/>
      <c r="GY110" s="68"/>
      <c r="GZ110" s="68"/>
      <c r="HA110" s="68"/>
      <c r="HB110" s="68"/>
      <c r="HC110" s="68"/>
      <c r="HD110" s="68"/>
      <c r="HE110" s="68"/>
      <c r="HF110" s="68"/>
      <c r="HG110" s="68"/>
      <c r="HH110" s="68"/>
      <c r="HI110" s="68"/>
      <c r="HJ110" s="68"/>
      <c r="HK110" s="68"/>
      <c r="HL110" s="68"/>
      <c r="HM110" s="68"/>
      <c r="HN110" s="68"/>
      <c r="HO110" s="68"/>
      <c r="HP110" s="68"/>
      <c r="HQ110" s="68"/>
      <c r="HR110" s="68"/>
      <c r="HS110" s="68"/>
      <c r="HT110" s="68"/>
      <c r="HU110" s="68"/>
      <c r="HV110" s="68"/>
      <c r="HW110" s="68"/>
      <c r="HX110" s="68"/>
      <c r="HY110" s="68"/>
      <c r="HZ110" s="68"/>
      <c r="IA110" s="68"/>
      <c r="IB110" s="68"/>
      <c r="IC110" s="68"/>
      <c r="ID110" s="68"/>
      <c r="IE110" s="68"/>
      <c r="IF110" s="68"/>
      <c r="IG110" s="68"/>
    </row>
    <row r="111" spans="1:241" s="21" customFormat="1" ht="122.25" customHeight="1">
      <c r="A111" s="191">
        <v>99</v>
      </c>
      <c r="B111" s="183" t="s">
        <v>104</v>
      </c>
      <c r="C111" s="82" t="s">
        <v>163</v>
      </c>
      <c r="D111" s="84" t="s">
        <v>172</v>
      </c>
      <c r="E111" s="84" t="s">
        <v>47</v>
      </c>
      <c r="F111" s="22" t="s">
        <v>67</v>
      </c>
      <c r="G111" s="22" t="s">
        <v>112</v>
      </c>
      <c r="H111" s="110">
        <v>36000000</v>
      </c>
      <c r="I111" s="112">
        <v>36000000</v>
      </c>
      <c r="J111" s="85">
        <f t="shared" si="6"/>
        <v>0</v>
      </c>
      <c r="K111" s="92">
        <v>180</v>
      </c>
      <c r="L111" s="88">
        <v>41823</v>
      </c>
      <c r="M111" s="88">
        <v>41824</v>
      </c>
      <c r="N111" s="88">
        <v>42007</v>
      </c>
      <c r="O111" s="180" t="s">
        <v>519</v>
      </c>
      <c r="P111" s="22" t="s">
        <v>574</v>
      </c>
      <c r="Q111" s="64" t="s">
        <v>439</v>
      </c>
      <c r="R111" s="22" t="s">
        <v>494</v>
      </c>
      <c r="S111" s="81">
        <v>41817</v>
      </c>
      <c r="T111" s="22" t="s">
        <v>575</v>
      </c>
      <c r="U111" s="22" t="s">
        <v>490</v>
      </c>
      <c r="V111" s="22" t="s">
        <v>521</v>
      </c>
      <c r="W111" s="98" t="s">
        <v>376</v>
      </c>
      <c r="X111" s="98"/>
      <c r="Y111" s="191">
        <v>99</v>
      </c>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68"/>
      <c r="EX111" s="68"/>
      <c r="EY111" s="68"/>
      <c r="EZ111" s="68"/>
      <c r="FA111" s="68"/>
      <c r="FB111" s="68"/>
      <c r="FC111" s="68"/>
      <c r="FD111" s="68"/>
      <c r="FE111" s="68"/>
      <c r="FF111" s="68"/>
      <c r="FG111" s="68"/>
      <c r="FH111" s="68"/>
      <c r="FI111" s="68"/>
      <c r="FJ111" s="68"/>
      <c r="FK111" s="68"/>
      <c r="FL111" s="68"/>
      <c r="FM111" s="68"/>
      <c r="FN111" s="68"/>
      <c r="FO111" s="68"/>
      <c r="FP111" s="68"/>
      <c r="FQ111" s="68"/>
      <c r="FR111" s="68"/>
      <c r="FS111" s="68"/>
      <c r="FT111" s="68"/>
      <c r="FU111" s="68"/>
      <c r="FV111" s="68"/>
      <c r="FW111" s="68"/>
      <c r="FX111" s="68"/>
      <c r="FY111" s="68"/>
      <c r="FZ111" s="68"/>
      <c r="GA111" s="68"/>
      <c r="GB111" s="68"/>
      <c r="GC111" s="68"/>
      <c r="GD111" s="68"/>
      <c r="GE111" s="68"/>
      <c r="GF111" s="68"/>
      <c r="GG111" s="68"/>
      <c r="GH111" s="68"/>
      <c r="GI111" s="68"/>
      <c r="GJ111" s="68"/>
      <c r="GK111" s="68"/>
      <c r="GL111" s="68"/>
      <c r="GM111" s="68"/>
      <c r="GN111" s="68"/>
      <c r="GO111" s="68"/>
      <c r="GP111" s="68"/>
      <c r="GQ111" s="68"/>
      <c r="GR111" s="68"/>
      <c r="GS111" s="68"/>
      <c r="GT111" s="68"/>
      <c r="GU111" s="68"/>
      <c r="GV111" s="68"/>
      <c r="GW111" s="68"/>
      <c r="GX111" s="68"/>
      <c r="GY111" s="68"/>
      <c r="GZ111" s="68"/>
      <c r="HA111" s="68"/>
      <c r="HB111" s="68"/>
      <c r="HC111" s="68"/>
      <c r="HD111" s="68"/>
      <c r="HE111" s="68"/>
      <c r="HF111" s="68"/>
      <c r="HG111" s="68"/>
      <c r="HH111" s="68"/>
      <c r="HI111" s="68"/>
      <c r="HJ111" s="68"/>
      <c r="HK111" s="68"/>
      <c r="HL111" s="68"/>
      <c r="HM111" s="68"/>
      <c r="HN111" s="68"/>
      <c r="HO111" s="68"/>
      <c r="HP111" s="68"/>
      <c r="HQ111" s="68"/>
      <c r="HR111" s="68"/>
      <c r="HS111" s="68"/>
      <c r="HT111" s="68"/>
      <c r="HU111" s="68"/>
      <c r="HV111" s="68"/>
      <c r="HW111" s="68"/>
      <c r="HX111" s="68"/>
      <c r="HY111" s="68"/>
      <c r="HZ111" s="68"/>
      <c r="IA111" s="68"/>
      <c r="IB111" s="68"/>
      <c r="IC111" s="68"/>
      <c r="ID111" s="68"/>
      <c r="IE111" s="68"/>
      <c r="IF111" s="68"/>
      <c r="IG111" s="68"/>
    </row>
    <row r="112" spans="1:241" s="21" customFormat="1" ht="119.25" customHeight="1">
      <c r="A112" s="191">
        <v>100</v>
      </c>
      <c r="B112" s="183" t="s">
        <v>110</v>
      </c>
      <c r="C112" s="82" t="s">
        <v>163</v>
      </c>
      <c r="D112" s="84" t="s">
        <v>172</v>
      </c>
      <c r="E112" s="84" t="s">
        <v>47</v>
      </c>
      <c r="F112" s="22" t="s">
        <v>67</v>
      </c>
      <c r="G112" s="22" t="s">
        <v>112</v>
      </c>
      <c r="H112" s="112">
        <v>29600000</v>
      </c>
      <c r="I112" s="112">
        <v>29600000</v>
      </c>
      <c r="J112" s="85">
        <f t="shared" si="6"/>
        <v>0</v>
      </c>
      <c r="K112" s="92">
        <v>240</v>
      </c>
      <c r="L112" s="88">
        <v>41663</v>
      </c>
      <c r="M112" s="88">
        <v>41667</v>
      </c>
      <c r="N112" s="88">
        <v>41908</v>
      </c>
      <c r="O112" s="180" t="s">
        <v>209</v>
      </c>
      <c r="P112" s="101" t="s">
        <v>36</v>
      </c>
      <c r="Q112" s="94" t="s">
        <v>144</v>
      </c>
      <c r="R112" s="183" t="s">
        <v>334</v>
      </c>
      <c r="S112" s="81">
        <v>41661</v>
      </c>
      <c r="T112" s="22" t="s">
        <v>680</v>
      </c>
      <c r="U112" s="22" t="s">
        <v>490</v>
      </c>
      <c r="V112" s="22" t="s">
        <v>521</v>
      </c>
      <c r="W112" s="98" t="s">
        <v>496</v>
      </c>
      <c r="X112" s="98"/>
      <c r="Y112" s="191">
        <v>100</v>
      </c>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c r="EO112" s="68"/>
      <c r="EP112" s="68"/>
      <c r="EQ112" s="68"/>
      <c r="ER112" s="68"/>
      <c r="ES112" s="68"/>
      <c r="ET112" s="68"/>
      <c r="EU112" s="68"/>
      <c r="EV112" s="68"/>
      <c r="EW112" s="68"/>
      <c r="EX112" s="68"/>
      <c r="EY112" s="68"/>
      <c r="EZ112" s="68"/>
      <c r="FA112" s="68"/>
      <c r="FB112" s="68"/>
      <c r="FC112" s="68"/>
      <c r="FD112" s="68"/>
      <c r="FE112" s="68"/>
      <c r="FF112" s="68"/>
      <c r="FG112" s="68"/>
      <c r="FH112" s="68"/>
      <c r="FI112" s="68"/>
      <c r="FJ112" s="68"/>
      <c r="FK112" s="68"/>
      <c r="FL112" s="68"/>
      <c r="FM112" s="68"/>
      <c r="FN112" s="68"/>
      <c r="FO112" s="68"/>
      <c r="FP112" s="68"/>
      <c r="FQ112" s="68"/>
      <c r="FR112" s="68"/>
      <c r="FS112" s="68"/>
      <c r="FT112" s="68"/>
      <c r="FU112" s="68"/>
      <c r="FV112" s="68"/>
      <c r="FW112" s="68"/>
      <c r="FX112" s="68"/>
      <c r="FY112" s="68"/>
      <c r="FZ112" s="68"/>
      <c r="GA112" s="68"/>
      <c r="GB112" s="68"/>
      <c r="GC112" s="68"/>
      <c r="GD112" s="68"/>
      <c r="GE112" s="68"/>
      <c r="GF112" s="68"/>
      <c r="GG112" s="68"/>
      <c r="GH112" s="68"/>
      <c r="GI112" s="68"/>
      <c r="GJ112" s="68"/>
      <c r="GK112" s="68"/>
      <c r="GL112" s="68"/>
      <c r="GM112" s="68"/>
      <c r="GN112" s="68"/>
      <c r="GO112" s="68"/>
      <c r="GP112" s="68"/>
      <c r="GQ112" s="68"/>
      <c r="GR112" s="68"/>
      <c r="GS112" s="68"/>
      <c r="GT112" s="68"/>
      <c r="GU112" s="68"/>
      <c r="GV112" s="68"/>
      <c r="GW112" s="68"/>
      <c r="GX112" s="68"/>
      <c r="GY112" s="68"/>
      <c r="GZ112" s="68"/>
      <c r="HA112" s="68"/>
      <c r="HB112" s="68"/>
      <c r="HC112" s="68"/>
      <c r="HD112" s="68"/>
      <c r="HE112" s="68"/>
      <c r="HF112" s="68"/>
      <c r="HG112" s="68"/>
      <c r="HH112" s="68"/>
      <c r="HI112" s="68"/>
      <c r="HJ112" s="68"/>
      <c r="HK112" s="68"/>
      <c r="HL112" s="68"/>
      <c r="HM112" s="68"/>
      <c r="HN112" s="68"/>
      <c r="HO112" s="68"/>
      <c r="HP112" s="68"/>
      <c r="HQ112" s="68"/>
      <c r="HR112" s="68"/>
      <c r="HS112" s="68"/>
      <c r="HT112" s="68"/>
      <c r="HU112" s="68"/>
      <c r="HV112" s="68"/>
      <c r="HW112" s="68"/>
      <c r="HX112" s="68"/>
      <c r="HY112" s="68"/>
      <c r="HZ112" s="68"/>
      <c r="IA112" s="68"/>
      <c r="IB112" s="68"/>
      <c r="IC112" s="68"/>
      <c r="ID112" s="68"/>
      <c r="IE112" s="68"/>
      <c r="IF112" s="68"/>
      <c r="IG112" s="68"/>
    </row>
    <row r="113" spans="1:241" s="21" customFormat="1" ht="161.25" customHeight="1">
      <c r="A113" s="191">
        <v>101</v>
      </c>
      <c r="B113" s="183" t="s">
        <v>506</v>
      </c>
      <c r="C113" s="82" t="s">
        <v>163</v>
      </c>
      <c r="D113" s="84" t="s">
        <v>172</v>
      </c>
      <c r="E113" s="84" t="s">
        <v>47</v>
      </c>
      <c r="F113" s="22" t="s">
        <v>67</v>
      </c>
      <c r="G113" s="22" t="s">
        <v>112</v>
      </c>
      <c r="H113" s="112">
        <v>48000000</v>
      </c>
      <c r="I113" s="112">
        <v>48000000</v>
      </c>
      <c r="J113" s="85">
        <f t="shared" si="6"/>
        <v>0</v>
      </c>
      <c r="K113" s="92">
        <v>180</v>
      </c>
      <c r="L113" s="88">
        <v>41662</v>
      </c>
      <c r="M113" s="88">
        <v>41667</v>
      </c>
      <c r="N113" s="88">
        <v>41847</v>
      </c>
      <c r="O113" s="180" t="s">
        <v>206</v>
      </c>
      <c r="P113" s="183" t="s">
        <v>29</v>
      </c>
      <c r="Q113" s="94" t="s">
        <v>145</v>
      </c>
      <c r="R113" s="183" t="s">
        <v>507</v>
      </c>
      <c r="S113" s="81">
        <v>41661</v>
      </c>
      <c r="T113" s="22" t="s">
        <v>905</v>
      </c>
      <c r="U113" s="22" t="s">
        <v>490</v>
      </c>
      <c r="V113" s="22" t="s">
        <v>521</v>
      </c>
      <c r="W113" s="98" t="s">
        <v>485</v>
      </c>
      <c r="X113" s="98"/>
      <c r="Y113" s="191">
        <v>101</v>
      </c>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c r="EO113" s="68"/>
      <c r="EP113" s="68"/>
      <c r="EQ113" s="68"/>
      <c r="ER113" s="68"/>
      <c r="ES113" s="68"/>
      <c r="ET113" s="68"/>
      <c r="EU113" s="68"/>
      <c r="EV113" s="68"/>
      <c r="EW113" s="68"/>
      <c r="EX113" s="68"/>
      <c r="EY113" s="68"/>
      <c r="EZ113" s="68"/>
      <c r="FA113" s="68"/>
      <c r="FB113" s="68"/>
      <c r="FC113" s="68"/>
      <c r="FD113" s="68"/>
      <c r="FE113" s="68"/>
      <c r="FF113" s="68"/>
      <c r="FG113" s="68"/>
      <c r="FH113" s="68"/>
      <c r="FI113" s="68"/>
      <c r="FJ113" s="68"/>
      <c r="FK113" s="68"/>
      <c r="FL113" s="68"/>
      <c r="FM113" s="68"/>
      <c r="FN113" s="68"/>
      <c r="FO113" s="68"/>
      <c r="FP113" s="68"/>
      <c r="FQ113" s="68"/>
      <c r="FR113" s="68"/>
      <c r="FS113" s="68"/>
      <c r="FT113" s="68"/>
      <c r="FU113" s="68"/>
      <c r="FV113" s="68"/>
      <c r="FW113" s="68"/>
      <c r="FX113" s="68"/>
      <c r="FY113" s="68"/>
      <c r="FZ113" s="68"/>
      <c r="GA113" s="68"/>
      <c r="GB113" s="68"/>
      <c r="GC113" s="68"/>
      <c r="GD113" s="68"/>
      <c r="GE113" s="68"/>
      <c r="GF113" s="68"/>
      <c r="GG113" s="68"/>
      <c r="GH113" s="68"/>
      <c r="GI113" s="68"/>
      <c r="GJ113" s="68"/>
      <c r="GK113" s="68"/>
      <c r="GL113" s="68"/>
      <c r="GM113" s="68"/>
      <c r="GN113" s="68"/>
      <c r="GO113" s="68"/>
      <c r="GP113" s="68"/>
      <c r="GQ113" s="68"/>
      <c r="GR113" s="68"/>
      <c r="GS113" s="68"/>
      <c r="GT113" s="68"/>
      <c r="GU113" s="68"/>
      <c r="GV113" s="68"/>
      <c r="GW113" s="68"/>
      <c r="GX113" s="68"/>
      <c r="GY113" s="68"/>
      <c r="GZ113" s="68"/>
      <c r="HA113" s="68"/>
      <c r="HB113" s="68"/>
      <c r="HC113" s="68"/>
      <c r="HD113" s="68"/>
      <c r="HE113" s="68"/>
      <c r="HF113" s="68"/>
      <c r="HG113" s="68"/>
      <c r="HH113" s="68"/>
      <c r="HI113" s="68"/>
      <c r="HJ113" s="68"/>
      <c r="HK113" s="68"/>
      <c r="HL113" s="68"/>
      <c r="HM113" s="68"/>
      <c r="HN113" s="68"/>
      <c r="HO113" s="68"/>
      <c r="HP113" s="68"/>
      <c r="HQ113" s="68"/>
      <c r="HR113" s="68"/>
      <c r="HS113" s="68"/>
      <c r="HT113" s="68"/>
      <c r="HU113" s="68"/>
      <c r="HV113" s="68"/>
      <c r="HW113" s="68"/>
      <c r="HX113" s="68"/>
      <c r="HY113" s="68"/>
      <c r="HZ113" s="68"/>
      <c r="IA113" s="68"/>
      <c r="IB113" s="68"/>
      <c r="IC113" s="68"/>
      <c r="ID113" s="68"/>
      <c r="IE113" s="68"/>
      <c r="IF113" s="68"/>
      <c r="IG113" s="68"/>
    </row>
    <row r="114" spans="1:241" s="21" customFormat="1" ht="154.5" customHeight="1">
      <c r="A114" s="191">
        <v>102</v>
      </c>
      <c r="B114" s="183" t="s">
        <v>506</v>
      </c>
      <c r="C114" s="82" t="s">
        <v>163</v>
      </c>
      <c r="D114" s="84" t="s">
        <v>172</v>
      </c>
      <c r="E114" s="84" t="s">
        <v>47</v>
      </c>
      <c r="F114" s="22" t="s">
        <v>67</v>
      </c>
      <c r="G114" s="22" t="s">
        <v>112</v>
      </c>
      <c r="H114" s="112">
        <v>32000000</v>
      </c>
      <c r="I114" s="112">
        <v>32000000</v>
      </c>
      <c r="J114" s="85">
        <f t="shared" si="6"/>
        <v>0</v>
      </c>
      <c r="K114" s="92">
        <v>120</v>
      </c>
      <c r="L114" s="88">
        <v>41893</v>
      </c>
      <c r="M114" s="81">
        <v>41897</v>
      </c>
      <c r="N114" s="88">
        <v>42018</v>
      </c>
      <c r="O114" s="180" t="s">
        <v>639</v>
      </c>
      <c r="P114" s="22" t="s">
        <v>774</v>
      </c>
      <c r="Q114" s="94" t="s">
        <v>145</v>
      </c>
      <c r="R114" s="183" t="s">
        <v>507</v>
      </c>
      <c r="S114" s="81">
        <v>41883</v>
      </c>
      <c r="T114" s="22" t="s">
        <v>666</v>
      </c>
      <c r="U114" s="22" t="s">
        <v>490</v>
      </c>
      <c r="V114" s="22" t="s">
        <v>521</v>
      </c>
      <c r="W114" s="98" t="s">
        <v>485</v>
      </c>
      <c r="X114" s="98"/>
      <c r="Y114" s="191">
        <v>102</v>
      </c>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c r="EO114" s="68"/>
      <c r="EP114" s="68"/>
      <c r="EQ114" s="68"/>
      <c r="ER114" s="68"/>
      <c r="ES114" s="68"/>
      <c r="ET114" s="68"/>
      <c r="EU114" s="68"/>
      <c r="EV114" s="68"/>
      <c r="EW114" s="68"/>
      <c r="EX114" s="68"/>
      <c r="EY114" s="68"/>
      <c r="EZ114" s="68"/>
      <c r="FA114" s="68"/>
      <c r="FB114" s="68"/>
      <c r="FC114" s="68"/>
      <c r="FD114" s="68"/>
      <c r="FE114" s="68"/>
      <c r="FF114" s="68"/>
      <c r="FG114" s="68"/>
      <c r="FH114" s="68"/>
      <c r="FI114" s="68"/>
      <c r="FJ114" s="68"/>
      <c r="FK114" s="68"/>
      <c r="FL114" s="68"/>
      <c r="FM114" s="68"/>
      <c r="FN114" s="68"/>
      <c r="FO114" s="68"/>
      <c r="FP114" s="68"/>
      <c r="FQ114" s="68"/>
      <c r="FR114" s="68"/>
      <c r="FS114" s="68"/>
      <c r="FT114" s="68"/>
      <c r="FU114" s="68"/>
      <c r="FV114" s="68"/>
      <c r="FW114" s="68"/>
      <c r="FX114" s="68"/>
      <c r="FY114" s="68"/>
      <c r="FZ114" s="68"/>
      <c r="GA114" s="68"/>
      <c r="GB114" s="68"/>
      <c r="GC114" s="68"/>
      <c r="GD114" s="68"/>
      <c r="GE114" s="68"/>
      <c r="GF114" s="68"/>
      <c r="GG114" s="68"/>
      <c r="GH114" s="68"/>
      <c r="GI114" s="68"/>
      <c r="GJ114" s="68"/>
      <c r="GK114" s="68"/>
      <c r="GL114" s="68"/>
      <c r="GM114" s="68"/>
      <c r="GN114" s="68"/>
      <c r="GO114" s="68"/>
      <c r="GP114" s="68"/>
      <c r="GQ114" s="68"/>
      <c r="GR114" s="68"/>
      <c r="GS114" s="68"/>
      <c r="GT114" s="68"/>
      <c r="GU114" s="68"/>
      <c r="GV114" s="68"/>
      <c r="GW114" s="68"/>
      <c r="GX114" s="68"/>
      <c r="GY114" s="68"/>
      <c r="GZ114" s="68"/>
      <c r="HA114" s="68"/>
      <c r="HB114" s="68"/>
      <c r="HC114" s="68"/>
      <c r="HD114" s="68"/>
      <c r="HE114" s="68"/>
      <c r="HF114" s="68"/>
      <c r="HG114" s="68"/>
      <c r="HH114" s="68"/>
      <c r="HI114" s="68"/>
      <c r="HJ114" s="68"/>
      <c r="HK114" s="68"/>
      <c r="HL114" s="68"/>
      <c r="HM114" s="68"/>
      <c r="HN114" s="68"/>
      <c r="HO114" s="68"/>
      <c r="HP114" s="68"/>
      <c r="HQ114" s="68"/>
      <c r="HR114" s="68"/>
      <c r="HS114" s="68"/>
      <c r="HT114" s="68"/>
      <c r="HU114" s="68"/>
      <c r="HV114" s="68"/>
      <c r="HW114" s="68"/>
      <c r="HX114" s="68"/>
      <c r="HY114" s="68"/>
      <c r="HZ114" s="68"/>
      <c r="IA114" s="68"/>
      <c r="IB114" s="68"/>
      <c r="IC114" s="68"/>
      <c r="ID114" s="68"/>
      <c r="IE114" s="68"/>
      <c r="IF114" s="68"/>
      <c r="IG114" s="68"/>
    </row>
    <row r="115" spans="1:241" s="21" customFormat="1" ht="177.75" customHeight="1">
      <c r="A115" s="191">
        <v>103</v>
      </c>
      <c r="B115" s="183" t="s">
        <v>39</v>
      </c>
      <c r="C115" s="82" t="s">
        <v>163</v>
      </c>
      <c r="D115" s="84" t="s">
        <v>172</v>
      </c>
      <c r="E115" s="84" t="s">
        <v>47</v>
      </c>
      <c r="F115" s="22" t="s">
        <v>67</v>
      </c>
      <c r="G115" s="22" t="s">
        <v>112</v>
      </c>
      <c r="H115" s="112">
        <v>48000000</v>
      </c>
      <c r="I115" s="112">
        <v>48000000</v>
      </c>
      <c r="J115" s="85">
        <f t="shared" si="6"/>
        <v>0</v>
      </c>
      <c r="K115" s="92">
        <v>180</v>
      </c>
      <c r="L115" s="88">
        <v>41663</v>
      </c>
      <c r="M115" s="88">
        <v>41663</v>
      </c>
      <c r="N115" s="88">
        <v>41844</v>
      </c>
      <c r="O115" s="180" t="s">
        <v>207</v>
      </c>
      <c r="P115" s="94" t="s">
        <v>42</v>
      </c>
      <c r="Q115" s="94" t="s">
        <v>38</v>
      </c>
      <c r="R115" s="183" t="s">
        <v>513</v>
      </c>
      <c r="S115" s="81">
        <v>41661</v>
      </c>
      <c r="T115" s="22" t="s">
        <v>870</v>
      </c>
      <c r="U115" s="22" t="s">
        <v>490</v>
      </c>
      <c r="V115" s="22" t="s">
        <v>521</v>
      </c>
      <c r="W115" s="98" t="s">
        <v>376</v>
      </c>
      <c r="X115" s="98"/>
      <c r="Y115" s="191">
        <v>103</v>
      </c>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c r="FD115" s="68"/>
      <c r="FE115" s="68"/>
      <c r="FF115" s="68"/>
      <c r="FG115" s="68"/>
      <c r="FH115" s="68"/>
      <c r="FI115" s="68"/>
      <c r="FJ115" s="68"/>
      <c r="FK115" s="68"/>
      <c r="FL115" s="68"/>
      <c r="FM115" s="68"/>
      <c r="FN115" s="68"/>
      <c r="FO115" s="68"/>
      <c r="FP115" s="68"/>
      <c r="FQ115" s="68"/>
      <c r="FR115" s="68"/>
      <c r="FS115" s="68"/>
      <c r="FT115" s="68"/>
      <c r="FU115" s="68"/>
      <c r="FV115" s="68"/>
      <c r="FW115" s="68"/>
      <c r="FX115" s="68"/>
      <c r="FY115" s="68"/>
      <c r="FZ115" s="68"/>
      <c r="GA115" s="68"/>
      <c r="GB115" s="68"/>
      <c r="GC115" s="68"/>
      <c r="GD115" s="68"/>
      <c r="GE115" s="68"/>
      <c r="GF115" s="68"/>
      <c r="GG115" s="68"/>
      <c r="GH115" s="68"/>
      <c r="GI115" s="68"/>
      <c r="GJ115" s="68"/>
      <c r="GK115" s="68"/>
      <c r="GL115" s="68"/>
      <c r="GM115" s="68"/>
      <c r="GN115" s="68"/>
      <c r="GO115" s="68"/>
      <c r="GP115" s="68"/>
      <c r="GQ115" s="68"/>
      <c r="GR115" s="68"/>
      <c r="GS115" s="68"/>
      <c r="GT115" s="68"/>
      <c r="GU115" s="68"/>
      <c r="GV115" s="68"/>
      <c r="GW115" s="68"/>
      <c r="GX115" s="68"/>
      <c r="GY115" s="68"/>
      <c r="GZ115" s="68"/>
      <c r="HA115" s="68"/>
      <c r="HB115" s="68"/>
      <c r="HC115" s="68"/>
      <c r="HD115" s="68"/>
      <c r="HE115" s="68"/>
      <c r="HF115" s="68"/>
      <c r="HG115" s="68"/>
      <c r="HH115" s="68"/>
      <c r="HI115" s="68"/>
      <c r="HJ115" s="68"/>
      <c r="HK115" s="68"/>
      <c r="HL115" s="68"/>
      <c r="HM115" s="68"/>
      <c r="HN115" s="68"/>
      <c r="HO115" s="68"/>
      <c r="HP115" s="68"/>
      <c r="HQ115" s="68"/>
      <c r="HR115" s="68"/>
      <c r="HS115" s="68"/>
      <c r="HT115" s="68"/>
      <c r="HU115" s="68"/>
      <c r="HV115" s="68"/>
      <c r="HW115" s="68"/>
      <c r="HX115" s="68"/>
      <c r="HY115" s="68"/>
      <c r="HZ115" s="68"/>
      <c r="IA115" s="68"/>
      <c r="IB115" s="68"/>
      <c r="IC115" s="68"/>
      <c r="ID115" s="68"/>
      <c r="IE115" s="68"/>
      <c r="IF115" s="68"/>
      <c r="IG115" s="68"/>
    </row>
    <row r="116" spans="1:241" s="21" customFormat="1" ht="201.75" customHeight="1">
      <c r="A116" s="191">
        <v>104</v>
      </c>
      <c r="B116" s="183" t="s">
        <v>109</v>
      </c>
      <c r="C116" s="82" t="s">
        <v>162</v>
      </c>
      <c r="D116" s="83" t="s">
        <v>48</v>
      </c>
      <c r="E116" s="84" t="s">
        <v>169</v>
      </c>
      <c r="F116" s="22" t="s">
        <v>69</v>
      </c>
      <c r="G116" s="84" t="s">
        <v>20</v>
      </c>
      <c r="H116" s="112">
        <v>11101562</v>
      </c>
      <c r="I116" s="184">
        <v>6240000</v>
      </c>
      <c r="J116" s="85">
        <f t="shared" si="6"/>
        <v>4861562</v>
      </c>
      <c r="K116" s="92">
        <v>30</v>
      </c>
      <c r="L116" s="88">
        <v>41843</v>
      </c>
      <c r="M116" s="88">
        <v>41851</v>
      </c>
      <c r="N116" s="88">
        <v>41897</v>
      </c>
      <c r="O116" s="27" t="s">
        <v>530</v>
      </c>
      <c r="P116" s="94" t="s">
        <v>63</v>
      </c>
      <c r="Q116" s="94" t="s">
        <v>64</v>
      </c>
      <c r="R116" s="183" t="s">
        <v>510</v>
      </c>
      <c r="S116" s="81">
        <v>41709</v>
      </c>
      <c r="T116" s="22" t="s">
        <v>553</v>
      </c>
      <c r="U116" s="22" t="s">
        <v>490</v>
      </c>
      <c r="V116" s="22" t="s">
        <v>502</v>
      </c>
      <c r="W116" s="98" t="s">
        <v>521</v>
      </c>
      <c r="X116" s="98"/>
      <c r="Y116" s="191">
        <v>104</v>
      </c>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c r="FA116" s="68"/>
      <c r="FB116" s="68"/>
      <c r="FC116" s="68"/>
      <c r="FD116" s="68"/>
      <c r="FE116" s="68"/>
      <c r="FF116" s="68"/>
      <c r="FG116" s="68"/>
      <c r="FH116" s="68"/>
      <c r="FI116" s="68"/>
      <c r="FJ116" s="68"/>
      <c r="FK116" s="68"/>
      <c r="FL116" s="68"/>
      <c r="FM116" s="68"/>
      <c r="FN116" s="68"/>
      <c r="FO116" s="68"/>
      <c r="FP116" s="68"/>
      <c r="FQ116" s="68"/>
      <c r="FR116" s="68"/>
      <c r="FS116" s="68"/>
      <c r="FT116" s="68"/>
      <c r="FU116" s="68"/>
      <c r="FV116" s="68"/>
      <c r="FW116" s="68"/>
      <c r="FX116" s="68"/>
      <c r="FY116" s="68"/>
      <c r="FZ116" s="68"/>
      <c r="GA116" s="68"/>
      <c r="GB116" s="68"/>
      <c r="GC116" s="68"/>
      <c r="GD116" s="68"/>
      <c r="GE116" s="68"/>
      <c r="GF116" s="68"/>
      <c r="GG116" s="68"/>
      <c r="GH116" s="68"/>
      <c r="GI116" s="68"/>
      <c r="GJ116" s="68"/>
      <c r="GK116" s="68"/>
      <c r="GL116" s="68"/>
      <c r="GM116" s="68"/>
      <c r="GN116" s="68"/>
      <c r="GO116" s="68"/>
      <c r="GP116" s="68"/>
      <c r="GQ116" s="68"/>
      <c r="GR116" s="68"/>
      <c r="GS116" s="68"/>
      <c r="GT116" s="68"/>
      <c r="GU116" s="68"/>
      <c r="GV116" s="68"/>
      <c r="GW116" s="68"/>
      <c r="GX116" s="68"/>
      <c r="GY116" s="68"/>
      <c r="GZ116" s="68"/>
      <c r="HA116" s="68"/>
      <c r="HB116" s="68"/>
      <c r="HC116" s="68"/>
      <c r="HD116" s="68"/>
      <c r="HE116" s="68"/>
      <c r="HF116" s="68"/>
      <c r="HG116" s="68"/>
      <c r="HH116" s="68"/>
      <c r="HI116" s="68"/>
      <c r="HJ116" s="68"/>
      <c r="HK116" s="68"/>
      <c r="HL116" s="68"/>
      <c r="HM116" s="68"/>
      <c r="HN116" s="68"/>
      <c r="HO116" s="68"/>
      <c r="HP116" s="68"/>
      <c r="HQ116" s="68"/>
      <c r="HR116" s="68"/>
      <c r="HS116" s="68"/>
      <c r="HT116" s="68"/>
      <c r="HU116" s="68"/>
      <c r="HV116" s="68"/>
      <c r="HW116" s="68"/>
      <c r="HX116" s="68"/>
      <c r="HY116" s="68"/>
      <c r="HZ116" s="68"/>
      <c r="IA116" s="68"/>
      <c r="IB116" s="68"/>
      <c r="IC116" s="68"/>
      <c r="ID116" s="68"/>
      <c r="IE116" s="68"/>
      <c r="IF116" s="68"/>
      <c r="IG116" s="68"/>
    </row>
    <row r="117" spans="1:241" s="21" customFormat="1" ht="102.75" customHeight="1">
      <c r="A117" s="192">
        <v>105</v>
      </c>
      <c r="B117" s="183" t="s">
        <v>441</v>
      </c>
      <c r="C117" s="82" t="s">
        <v>163</v>
      </c>
      <c r="D117" s="83" t="s">
        <v>172</v>
      </c>
      <c r="E117" s="84" t="s">
        <v>47</v>
      </c>
      <c r="F117" s="22" t="s">
        <v>67</v>
      </c>
      <c r="G117" s="84" t="s">
        <v>112</v>
      </c>
      <c r="H117" s="112">
        <v>48000000</v>
      </c>
      <c r="I117" s="112">
        <v>48000000</v>
      </c>
      <c r="J117" s="85">
        <f t="shared" si="6"/>
        <v>0</v>
      </c>
      <c r="K117" s="92">
        <v>180</v>
      </c>
      <c r="L117" s="88">
        <v>41817</v>
      </c>
      <c r="M117" s="88">
        <v>41835</v>
      </c>
      <c r="N117" s="88">
        <v>42015</v>
      </c>
      <c r="O117" s="180" t="s">
        <v>531</v>
      </c>
      <c r="P117" s="94" t="s">
        <v>440</v>
      </c>
      <c r="Q117" s="94" t="s">
        <v>444</v>
      </c>
      <c r="R117" s="22" t="s">
        <v>509</v>
      </c>
      <c r="S117" s="81">
        <v>41810</v>
      </c>
      <c r="T117" s="22" t="s">
        <v>576</v>
      </c>
      <c r="U117" s="22" t="s">
        <v>490</v>
      </c>
      <c r="V117" s="22" t="s">
        <v>521</v>
      </c>
      <c r="W117" s="98" t="s">
        <v>485</v>
      </c>
      <c r="X117" s="98"/>
      <c r="Y117" s="192">
        <v>105</v>
      </c>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8"/>
      <c r="FE117" s="68"/>
      <c r="FF117" s="68"/>
      <c r="FG117" s="68"/>
      <c r="FH117" s="68"/>
      <c r="FI117" s="68"/>
      <c r="FJ117" s="68"/>
      <c r="FK117" s="68"/>
      <c r="FL117" s="68"/>
      <c r="FM117" s="68"/>
      <c r="FN117" s="68"/>
      <c r="FO117" s="68"/>
      <c r="FP117" s="68"/>
      <c r="FQ117" s="68"/>
      <c r="FR117" s="68"/>
      <c r="FS117" s="68"/>
      <c r="FT117" s="68"/>
      <c r="FU117" s="68"/>
      <c r="FV117" s="68"/>
      <c r="FW117" s="68"/>
      <c r="FX117" s="68"/>
      <c r="FY117" s="68"/>
      <c r="FZ117" s="68"/>
      <c r="GA117" s="68"/>
      <c r="GB117" s="68"/>
      <c r="GC117" s="68"/>
      <c r="GD117" s="68"/>
      <c r="GE117" s="68"/>
      <c r="GF117" s="68"/>
      <c r="GG117" s="68"/>
      <c r="GH117" s="68"/>
      <c r="GI117" s="68"/>
      <c r="GJ117" s="68"/>
      <c r="GK117" s="68"/>
      <c r="GL117" s="68"/>
      <c r="GM117" s="68"/>
      <c r="GN117" s="68"/>
      <c r="GO117" s="68"/>
      <c r="GP117" s="68"/>
      <c r="GQ117" s="68"/>
      <c r="GR117" s="68"/>
      <c r="GS117" s="68"/>
      <c r="GT117" s="68"/>
      <c r="GU117" s="68"/>
      <c r="GV117" s="68"/>
      <c r="GW117" s="68"/>
      <c r="GX117" s="68"/>
      <c r="GY117" s="68"/>
      <c r="GZ117" s="68"/>
      <c r="HA117" s="68"/>
      <c r="HB117" s="68"/>
      <c r="HC117" s="68"/>
      <c r="HD117" s="68"/>
      <c r="HE117" s="68"/>
      <c r="HF117" s="68"/>
      <c r="HG117" s="68"/>
      <c r="HH117" s="68"/>
      <c r="HI117" s="68"/>
      <c r="HJ117" s="68"/>
      <c r="HK117" s="68"/>
      <c r="HL117" s="68"/>
      <c r="HM117" s="68"/>
      <c r="HN117" s="68"/>
      <c r="HO117" s="68"/>
      <c r="HP117" s="68"/>
      <c r="HQ117" s="68"/>
      <c r="HR117" s="68"/>
      <c r="HS117" s="68"/>
      <c r="HT117" s="68"/>
      <c r="HU117" s="68"/>
      <c r="HV117" s="68"/>
      <c r="HW117" s="68"/>
      <c r="HX117" s="68"/>
      <c r="HY117" s="68"/>
      <c r="HZ117" s="68"/>
      <c r="IA117" s="68"/>
      <c r="IB117" s="68"/>
      <c r="IC117" s="68"/>
      <c r="ID117" s="68"/>
      <c r="IE117" s="68"/>
      <c r="IF117" s="68"/>
      <c r="IG117" s="68"/>
    </row>
    <row r="118" spans="1:241" s="21" customFormat="1" ht="84.75" customHeight="1">
      <c r="A118" s="192">
        <v>106</v>
      </c>
      <c r="B118" s="183" t="s">
        <v>104</v>
      </c>
      <c r="C118" s="82" t="s">
        <v>163</v>
      </c>
      <c r="D118" s="83" t="s">
        <v>172</v>
      </c>
      <c r="E118" s="84" t="s">
        <v>117</v>
      </c>
      <c r="F118" s="22" t="s">
        <v>67</v>
      </c>
      <c r="G118" s="84" t="s">
        <v>112</v>
      </c>
      <c r="H118" s="112">
        <v>17100000</v>
      </c>
      <c r="I118" s="112">
        <v>17100000</v>
      </c>
      <c r="J118" s="85">
        <f t="shared" si="6"/>
        <v>0</v>
      </c>
      <c r="K118" s="92">
        <v>180</v>
      </c>
      <c r="L118" s="88">
        <v>41841</v>
      </c>
      <c r="M118" s="60">
        <v>41843</v>
      </c>
      <c r="N118" s="365">
        <v>42026</v>
      </c>
      <c r="O118" s="180" t="s">
        <v>212</v>
      </c>
      <c r="P118" s="94" t="s">
        <v>476</v>
      </c>
      <c r="Q118" s="94" t="s">
        <v>525</v>
      </c>
      <c r="R118" s="22" t="s">
        <v>494</v>
      </c>
      <c r="S118" s="158">
        <v>41821</v>
      </c>
      <c r="T118" s="22" t="s">
        <v>630</v>
      </c>
      <c r="U118" s="22" t="s">
        <v>490</v>
      </c>
      <c r="V118" s="94" t="s">
        <v>484</v>
      </c>
      <c r="W118" s="98" t="s">
        <v>376</v>
      </c>
      <c r="X118" s="98"/>
      <c r="Y118" s="192">
        <v>106</v>
      </c>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8"/>
      <c r="FE118" s="68"/>
      <c r="FF118" s="68"/>
      <c r="FG118" s="68"/>
      <c r="FH118" s="68"/>
      <c r="FI118" s="68"/>
      <c r="FJ118" s="68"/>
      <c r="FK118" s="68"/>
      <c r="FL118" s="68"/>
      <c r="FM118" s="68"/>
      <c r="FN118" s="68"/>
      <c r="FO118" s="68"/>
      <c r="FP118" s="68"/>
      <c r="FQ118" s="68"/>
      <c r="FR118" s="68"/>
      <c r="FS118" s="68"/>
      <c r="FT118" s="68"/>
      <c r="FU118" s="68"/>
      <c r="FV118" s="68"/>
      <c r="FW118" s="68"/>
      <c r="FX118" s="68"/>
      <c r="FY118" s="68"/>
      <c r="FZ118" s="68"/>
      <c r="GA118" s="68"/>
      <c r="GB118" s="68"/>
      <c r="GC118" s="68"/>
      <c r="GD118" s="68"/>
      <c r="GE118" s="68"/>
      <c r="GF118" s="68"/>
      <c r="GG118" s="68"/>
      <c r="GH118" s="68"/>
      <c r="GI118" s="68"/>
      <c r="GJ118" s="68"/>
      <c r="GK118" s="68"/>
      <c r="GL118" s="68"/>
      <c r="GM118" s="68"/>
      <c r="GN118" s="68"/>
      <c r="GO118" s="68"/>
      <c r="GP118" s="68"/>
      <c r="GQ118" s="68"/>
      <c r="GR118" s="68"/>
      <c r="GS118" s="68"/>
      <c r="GT118" s="68"/>
      <c r="GU118" s="68"/>
      <c r="GV118" s="68"/>
      <c r="GW118" s="68"/>
      <c r="GX118" s="68"/>
      <c r="GY118" s="68"/>
      <c r="GZ118" s="68"/>
      <c r="HA118" s="68"/>
      <c r="HB118" s="68"/>
      <c r="HC118" s="68"/>
      <c r="HD118" s="68"/>
      <c r="HE118" s="68"/>
      <c r="HF118" s="68"/>
      <c r="HG118" s="68"/>
      <c r="HH118" s="68"/>
      <c r="HI118" s="68"/>
      <c r="HJ118" s="68"/>
      <c r="HK118" s="68"/>
      <c r="HL118" s="68"/>
      <c r="HM118" s="68"/>
      <c r="HN118" s="68"/>
      <c r="HO118" s="68"/>
      <c r="HP118" s="68"/>
      <c r="HQ118" s="68"/>
      <c r="HR118" s="68"/>
      <c r="HS118" s="68"/>
      <c r="HT118" s="68"/>
      <c r="HU118" s="68"/>
      <c r="HV118" s="68"/>
      <c r="HW118" s="68"/>
      <c r="HX118" s="68"/>
      <c r="HY118" s="68"/>
      <c r="HZ118" s="68"/>
      <c r="IA118" s="68"/>
      <c r="IB118" s="68"/>
      <c r="IC118" s="68"/>
      <c r="ID118" s="68"/>
      <c r="IE118" s="68"/>
      <c r="IF118" s="68"/>
      <c r="IG118" s="68"/>
    </row>
    <row r="119" spans="1:241" s="21" customFormat="1" ht="96" customHeight="1">
      <c r="A119" s="192">
        <v>107</v>
      </c>
      <c r="B119" s="183" t="s">
        <v>104</v>
      </c>
      <c r="C119" s="82" t="s">
        <v>163</v>
      </c>
      <c r="D119" s="83" t="s">
        <v>172</v>
      </c>
      <c r="E119" s="84" t="s">
        <v>117</v>
      </c>
      <c r="F119" s="22" t="s">
        <v>67</v>
      </c>
      <c r="G119" s="84" t="s">
        <v>112</v>
      </c>
      <c r="H119" s="112">
        <v>17100000</v>
      </c>
      <c r="I119" s="112">
        <v>17100000</v>
      </c>
      <c r="J119" s="85">
        <f t="shared" si="6"/>
        <v>0</v>
      </c>
      <c r="K119" s="92">
        <v>180</v>
      </c>
      <c r="L119" s="88">
        <v>41841</v>
      </c>
      <c r="M119" s="60">
        <v>41843</v>
      </c>
      <c r="N119" s="365">
        <v>42026</v>
      </c>
      <c r="O119" s="180" t="s">
        <v>212</v>
      </c>
      <c r="P119" s="94" t="s">
        <v>476</v>
      </c>
      <c r="Q119" s="94" t="s">
        <v>526</v>
      </c>
      <c r="R119" s="22" t="s">
        <v>494</v>
      </c>
      <c r="S119" s="158">
        <v>41821</v>
      </c>
      <c r="T119" s="22" t="s">
        <v>629</v>
      </c>
      <c r="U119" s="22" t="s">
        <v>490</v>
      </c>
      <c r="V119" s="94" t="s">
        <v>484</v>
      </c>
      <c r="W119" s="98" t="s">
        <v>521</v>
      </c>
      <c r="X119" s="98"/>
      <c r="Y119" s="192">
        <v>107</v>
      </c>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c r="FD119" s="68"/>
      <c r="FE119" s="68"/>
      <c r="FF119" s="68"/>
      <c r="FG119" s="68"/>
      <c r="FH119" s="68"/>
      <c r="FI119" s="68"/>
      <c r="FJ119" s="68"/>
      <c r="FK119" s="68"/>
      <c r="FL119" s="68"/>
      <c r="FM119" s="68"/>
      <c r="FN119" s="68"/>
      <c r="FO119" s="68"/>
      <c r="FP119" s="68"/>
      <c r="FQ119" s="68"/>
      <c r="FR119" s="68"/>
      <c r="FS119" s="68"/>
      <c r="FT119" s="68"/>
      <c r="FU119" s="68"/>
      <c r="FV119" s="68"/>
      <c r="FW119" s="68"/>
      <c r="FX119" s="68"/>
      <c r="FY119" s="68"/>
      <c r="FZ119" s="68"/>
      <c r="GA119" s="68"/>
      <c r="GB119" s="68"/>
      <c r="GC119" s="68"/>
      <c r="GD119" s="68"/>
      <c r="GE119" s="68"/>
      <c r="GF119" s="68"/>
      <c r="GG119" s="68"/>
      <c r="GH119" s="68"/>
      <c r="GI119" s="68"/>
      <c r="GJ119" s="68"/>
      <c r="GK119" s="68"/>
      <c r="GL119" s="68"/>
      <c r="GM119" s="68"/>
      <c r="GN119" s="68"/>
      <c r="GO119" s="68"/>
      <c r="GP119" s="68"/>
      <c r="GQ119" s="68"/>
      <c r="GR119" s="68"/>
      <c r="GS119" s="68"/>
      <c r="GT119" s="68"/>
      <c r="GU119" s="68"/>
      <c r="GV119" s="68"/>
      <c r="GW119" s="68"/>
      <c r="GX119" s="68"/>
      <c r="GY119" s="68"/>
      <c r="GZ119" s="68"/>
      <c r="HA119" s="68"/>
      <c r="HB119" s="68"/>
      <c r="HC119" s="68"/>
      <c r="HD119" s="68"/>
      <c r="HE119" s="68"/>
      <c r="HF119" s="68"/>
      <c r="HG119" s="68"/>
      <c r="HH119" s="68"/>
      <c r="HI119" s="68"/>
      <c r="HJ119" s="68"/>
      <c r="HK119" s="68"/>
      <c r="HL119" s="68"/>
      <c r="HM119" s="68"/>
      <c r="HN119" s="68"/>
      <c r="HO119" s="68"/>
      <c r="HP119" s="68"/>
      <c r="HQ119" s="68"/>
      <c r="HR119" s="68"/>
      <c r="HS119" s="68"/>
      <c r="HT119" s="68"/>
      <c r="HU119" s="68"/>
      <c r="HV119" s="68"/>
      <c r="HW119" s="68"/>
      <c r="HX119" s="68"/>
      <c r="HY119" s="68"/>
      <c r="HZ119" s="68"/>
      <c r="IA119" s="68"/>
      <c r="IB119" s="68"/>
      <c r="IC119" s="68"/>
      <c r="ID119" s="68"/>
      <c r="IE119" s="68"/>
      <c r="IF119" s="68"/>
      <c r="IG119" s="68"/>
    </row>
    <row r="120" spans="1:241" s="21" customFormat="1" ht="72.75" customHeight="1">
      <c r="A120" s="192">
        <v>108</v>
      </c>
      <c r="B120" s="183" t="s">
        <v>104</v>
      </c>
      <c r="C120" s="82" t="s">
        <v>163</v>
      </c>
      <c r="D120" s="83" t="s">
        <v>172</v>
      </c>
      <c r="E120" s="84" t="s">
        <v>117</v>
      </c>
      <c r="F120" s="22" t="s">
        <v>67</v>
      </c>
      <c r="G120" s="84" t="s">
        <v>112</v>
      </c>
      <c r="H120" s="112">
        <v>10500000</v>
      </c>
      <c r="I120" s="112">
        <v>10500000</v>
      </c>
      <c r="J120" s="85">
        <f t="shared" si="6"/>
        <v>0</v>
      </c>
      <c r="K120" s="92">
        <v>180</v>
      </c>
      <c r="L120" s="88">
        <v>41841</v>
      </c>
      <c r="M120" s="88">
        <v>41842</v>
      </c>
      <c r="N120" s="88">
        <v>42022</v>
      </c>
      <c r="O120" s="180" t="s">
        <v>212</v>
      </c>
      <c r="P120" s="93" t="s">
        <v>477</v>
      </c>
      <c r="Q120" s="93" t="s">
        <v>527</v>
      </c>
      <c r="R120" s="22" t="s">
        <v>494</v>
      </c>
      <c r="S120" s="158">
        <v>41821</v>
      </c>
      <c r="T120" s="22" t="s">
        <v>628</v>
      </c>
      <c r="U120" s="22" t="s">
        <v>490</v>
      </c>
      <c r="V120" s="94" t="s">
        <v>484</v>
      </c>
      <c r="W120" s="98" t="s">
        <v>521</v>
      </c>
      <c r="X120" s="98"/>
      <c r="Y120" s="192">
        <v>108</v>
      </c>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8"/>
      <c r="FI120" s="68"/>
      <c r="FJ120" s="68"/>
      <c r="FK120" s="68"/>
      <c r="FL120" s="68"/>
      <c r="FM120" s="68"/>
      <c r="FN120" s="68"/>
      <c r="FO120" s="68"/>
      <c r="FP120" s="68"/>
      <c r="FQ120" s="68"/>
      <c r="FR120" s="68"/>
      <c r="FS120" s="68"/>
      <c r="FT120" s="68"/>
      <c r="FU120" s="68"/>
      <c r="FV120" s="68"/>
      <c r="FW120" s="68"/>
      <c r="FX120" s="68"/>
      <c r="FY120" s="68"/>
      <c r="FZ120" s="68"/>
      <c r="GA120" s="68"/>
      <c r="GB120" s="68"/>
      <c r="GC120" s="68"/>
      <c r="GD120" s="68"/>
      <c r="GE120" s="68"/>
      <c r="GF120" s="68"/>
      <c r="GG120" s="68"/>
      <c r="GH120" s="68"/>
      <c r="GI120" s="68"/>
      <c r="GJ120" s="68"/>
      <c r="GK120" s="68"/>
      <c r="GL120" s="68"/>
      <c r="GM120" s="68"/>
      <c r="GN120" s="68"/>
      <c r="GO120" s="68"/>
      <c r="GP120" s="68"/>
      <c r="GQ120" s="68"/>
      <c r="GR120" s="68"/>
      <c r="GS120" s="68"/>
      <c r="GT120" s="68"/>
      <c r="GU120" s="68"/>
      <c r="GV120" s="68"/>
      <c r="GW120" s="68"/>
      <c r="GX120" s="68"/>
      <c r="GY120" s="68"/>
      <c r="GZ120" s="68"/>
      <c r="HA120" s="68"/>
      <c r="HB120" s="68"/>
      <c r="HC120" s="68"/>
      <c r="HD120" s="68"/>
      <c r="HE120" s="68"/>
      <c r="HF120" s="68"/>
      <c r="HG120" s="68"/>
      <c r="HH120" s="68"/>
      <c r="HI120" s="68"/>
      <c r="HJ120" s="68"/>
      <c r="HK120" s="68"/>
      <c r="HL120" s="68"/>
      <c r="HM120" s="68"/>
      <c r="HN120" s="68"/>
      <c r="HO120" s="68"/>
      <c r="HP120" s="68"/>
      <c r="HQ120" s="68"/>
      <c r="HR120" s="68"/>
      <c r="HS120" s="68"/>
      <c r="HT120" s="68"/>
      <c r="HU120" s="68"/>
      <c r="HV120" s="68"/>
      <c r="HW120" s="68"/>
      <c r="HX120" s="68"/>
      <c r="HY120" s="68"/>
      <c r="HZ120" s="68"/>
      <c r="IA120" s="68"/>
      <c r="IB120" s="68"/>
      <c r="IC120" s="68"/>
      <c r="ID120" s="68"/>
      <c r="IE120" s="68"/>
      <c r="IF120" s="68"/>
      <c r="IG120" s="68"/>
    </row>
    <row r="121" spans="1:241" s="21" customFormat="1" ht="85.5" customHeight="1">
      <c r="A121" s="193">
        <v>109</v>
      </c>
      <c r="B121" s="183" t="s">
        <v>104</v>
      </c>
      <c r="C121" s="82" t="s">
        <v>163</v>
      </c>
      <c r="D121" s="83" t="s">
        <v>172</v>
      </c>
      <c r="E121" s="84" t="s">
        <v>47</v>
      </c>
      <c r="F121" s="22" t="s">
        <v>67</v>
      </c>
      <c r="G121" s="84" t="s">
        <v>112</v>
      </c>
      <c r="H121" s="112">
        <v>22200000</v>
      </c>
      <c r="I121" s="112">
        <v>22200000</v>
      </c>
      <c r="J121" s="85">
        <f t="shared" si="6"/>
        <v>0</v>
      </c>
      <c r="K121" s="92">
        <v>180</v>
      </c>
      <c r="L121" s="88">
        <v>41841</v>
      </c>
      <c r="M121" s="61">
        <v>41843</v>
      </c>
      <c r="N121" s="365">
        <v>42026</v>
      </c>
      <c r="O121" s="180" t="s">
        <v>212</v>
      </c>
      <c r="P121" s="93" t="s">
        <v>664</v>
      </c>
      <c r="Q121" s="93" t="s">
        <v>603</v>
      </c>
      <c r="R121" s="22" t="s">
        <v>494</v>
      </c>
      <c r="S121" s="158">
        <v>41821</v>
      </c>
      <c r="T121" s="22" t="s">
        <v>627</v>
      </c>
      <c r="U121" s="22" t="s">
        <v>490</v>
      </c>
      <c r="V121" s="94" t="s">
        <v>484</v>
      </c>
      <c r="W121" s="98" t="s">
        <v>521</v>
      </c>
      <c r="X121" s="98"/>
      <c r="Y121" s="193">
        <v>109</v>
      </c>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c r="EO121" s="68"/>
      <c r="EP121" s="68"/>
      <c r="EQ121" s="68"/>
      <c r="ER121" s="68"/>
      <c r="ES121" s="68"/>
      <c r="ET121" s="68"/>
      <c r="EU121" s="68"/>
      <c r="EV121" s="68"/>
      <c r="EW121" s="68"/>
      <c r="EX121" s="68"/>
      <c r="EY121" s="68"/>
      <c r="EZ121" s="68"/>
      <c r="FA121" s="68"/>
      <c r="FB121" s="68"/>
      <c r="FC121" s="68"/>
      <c r="FD121" s="68"/>
      <c r="FE121" s="68"/>
      <c r="FF121" s="68"/>
      <c r="FG121" s="68"/>
      <c r="FH121" s="68"/>
      <c r="FI121" s="68"/>
      <c r="FJ121" s="68"/>
      <c r="FK121" s="68"/>
      <c r="FL121" s="68"/>
      <c r="FM121" s="68"/>
      <c r="FN121" s="68"/>
      <c r="FO121" s="68"/>
      <c r="FP121" s="68"/>
      <c r="FQ121" s="68"/>
      <c r="FR121" s="68"/>
      <c r="FS121" s="68"/>
      <c r="FT121" s="68"/>
      <c r="FU121" s="68"/>
      <c r="FV121" s="68"/>
      <c r="FW121" s="68"/>
      <c r="FX121" s="68"/>
      <c r="FY121" s="68"/>
      <c r="FZ121" s="68"/>
      <c r="GA121" s="68"/>
      <c r="GB121" s="68"/>
      <c r="GC121" s="68"/>
      <c r="GD121" s="68"/>
      <c r="GE121" s="68"/>
      <c r="GF121" s="68"/>
      <c r="GG121" s="68"/>
      <c r="GH121" s="68"/>
      <c r="GI121" s="68"/>
      <c r="GJ121" s="68"/>
      <c r="GK121" s="68"/>
      <c r="GL121" s="68"/>
      <c r="GM121" s="68"/>
      <c r="GN121" s="68"/>
      <c r="GO121" s="68"/>
      <c r="GP121" s="68"/>
      <c r="GQ121" s="68"/>
      <c r="GR121" s="68"/>
      <c r="GS121" s="68"/>
      <c r="GT121" s="68"/>
      <c r="GU121" s="68"/>
      <c r="GV121" s="68"/>
      <c r="GW121" s="68"/>
      <c r="GX121" s="68"/>
      <c r="GY121" s="68"/>
      <c r="GZ121" s="68"/>
      <c r="HA121" s="68"/>
      <c r="HB121" s="68"/>
      <c r="HC121" s="68"/>
      <c r="HD121" s="68"/>
      <c r="HE121" s="68"/>
      <c r="HF121" s="68"/>
      <c r="HG121" s="68"/>
      <c r="HH121" s="68"/>
      <c r="HI121" s="68"/>
      <c r="HJ121" s="68"/>
      <c r="HK121" s="68"/>
      <c r="HL121" s="68"/>
      <c r="HM121" s="68"/>
      <c r="HN121" s="68"/>
      <c r="HO121" s="68"/>
      <c r="HP121" s="68"/>
      <c r="HQ121" s="68"/>
      <c r="HR121" s="68"/>
      <c r="HS121" s="68"/>
      <c r="HT121" s="68"/>
      <c r="HU121" s="68"/>
      <c r="HV121" s="68"/>
      <c r="HW121" s="68"/>
      <c r="HX121" s="68"/>
      <c r="HY121" s="68"/>
      <c r="HZ121" s="68"/>
      <c r="IA121" s="68"/>
      <c r="IB121" s="68"/>
      <c r="IC121" s="68"/>
      <c r="ID121" s="68"/>
      <c r="IE121" s="68"/>
      <c r="IF121" s="68"/>
      <c r="IG121" s="68"/>
    </row>
    <row r="122" spans="1:241" s="21" customFormat="1" ht="196.5" customHeight="1">
      <c r="A122" s="192">
        <v>110</v>
      </c>
      <c r="B122" s="183" t="s">
        <v>104</v>
      </c>
      <c r="C122" s="90">
        <v>31202</v>
      </c>
      <c r="D122" s="84" t="s">
        <v>48</v>
      </c>
      <c r="E122" s="84" t="s">
        <v>124</v>
      </c>
      <c r="F122" s="22" t="s">
        <v>69</v>
      </c>
      <c r="G122" s="22" t="s">
        <v>112</v>
      </c>
      <c r="H122" s="182">
        <v>27638000</v>
      </c>
      <c r="I122" s="182">
        <v>12850000</v>
      </c>
      <c r="J122" s="85">
        <f aca="true" t="shared" si="7" ref="J122:J133">H122-I122</f>
        <v>14788000</v>
      </c>
      <c r="K122" s="100" t="s">
        <v>716</v>
      </c>
      <c r="L122" s="88">
        <v>41963</v>
      </c>
      <c r="M122" s="88">
        <v>41969</v>
      </c>
      <c r="N122" s="88">
        <v>41988</v>
      </c>
      <c r="O122" s="22" t="s">
        <v>715</v>
      </c>
      <c r="P122" s="22" t="s">
        <v>714</v>
      </c>
      <c r="Q122" s="84" t="s">
        <v>717</v>
      </c>
      <c r="R122" s="183" t="s">
        <v>486</v>
      </c>
      <c r="S122" s="81">
        <v>41942</v>
      </c>
      <c r="T122" s="22" t="s">
        <v>829</v>
      </c>
      <c r="U122" s="22" t="s">
        <v>490</v>
      </c>
      <c r="V122" s="22" t="s">
        <v>511</v>
      </c>
      <c r="W122" s="98" t="s">
        <v>485</v>
      </c>
      <c r="X122" s="98"/>
      <c r="Y122" s="192">
        <v>110</v>
      </c>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8"/>
      <c r="FI122" s="68"/>
      <c r="FJ122" s="68"/>
      <c r="FK122" s="68"/>
      <c r="FL122" s="68"/>
      <c r="FM122" s="68"/>
      <c r="FN122" s="68"/>
      <c r="FO122" s="68"/>
      <c r="FP122" s="68"/>
      <c r="FQ122" s="68"/>
      <c r="FR122" s="68"/>
      <c r="FS122" s="68"/>
      <c r="FT122" s="68"/>
      <c r="FU122" s="68"/>
      <c r="FV122" s="68"/>
      <c r="FW122" s="68"/>
      <c r="FX122" s="68"/>
      <c r="FY122" s="68"/>
      <c r="FZ122" s="68"/>
      <c r="GA122" s="68"/>
      <c r="GB122" s="68"/>
      <c r="GC122" s="68"/>
      <c r="GD122" s="68"/>
      <c r="GE122" s="68"/>
      <c r="GF122" s="68"/>
      <c r="GG122" s="68"/>
      <c r="GH122" s="68"/>
      <c r="GI122" s="68"/>
      <c r="GJ122" s="68"/>
      <c r="GK122" s="68"/>
      <c r="GL122" s="68"/>
      <c r="GM122" s="68"/>
      <c r="GN122" s="68"/>
      <c r="GO122" s="68"/>
      <c r="GP122" s="68"/>
      <c r="GQ122" s="68"/>
      <c r="GR122" s="68"/>
      <c r="GS122" s="68"/>
      <c r="GT122" s="68"/>
      <c r="GU122" s="68"/>
      <c r="GV122" s="68"/>
      <c r="GW122" s="68"/>
      <c r="GX122" s="68"/>
      <c r="GY122" s="68"/>
      <c r="GZ122" s="68"/>
      <c r="HA122" s="68"/>
      <c r="HB122" s="68"/>
      <c r="HC122" s="68"/>
      <c r="HD122" s="68"/>
      <c r="HE122" s="68"/>
      <c r="HF122" s="68"/>
      <c r="HG122" s="68"/>
      <c r="HH122" s="68"/>
      <c r="HI122" s="68"/>
      <c r="HJ122" s="68"/>
      <c r="HK122" s="68"/>
      <c r="HL122" s="68"/>
      <c r="HM122" s="68"/>
      <c r="HN122" s="68"/>
      <c r="HO122" s="68"/>
      <c r="HP122" s="68"/>
      <c r="HQ122" s="68"/>
      <c r="HR122" s="68"/>
      <c r="HS122" s="68"/>
      <c r="HT122" s="68"/>
      <c r="HU122" s="68"/>
      <c r="HV122" s="68"/>
      <c r="HW122" s="68"/>
      <c r="HX122" s="68"/>
      <c r="HY122" s="68"/>
      <c r="HZ122" s="68"/>
      <c r="IA122" s="68"/>
      <c r="IB122" s="68"/>
      <c r="IC122" s="68"/>
      <c r="ID122" s="68"/>
      <c r="IE122" s="68"/>
      <c r="IF122" s="68"/>
      <c r="IG122" s="68"/>
    </row>
    <row r="123" spans="1:241" s="21" customFormat="1" ht="207" customHeight="1">
      <c r="A123" s="192">
        <v>111</v>
      </c>
      <c r="B123" s="183" t="s">
        <v>104</v>
      </c>
      <c r="C123" s="90">
        <v>31202</v>
      </c>
      <c r="D123" s="83" t="s">
        <v>48</v>
      </c>
      <c r="E123" s="84" t="s">
        <v>152</v>
      </c>
      <c r="F123" s="22" t="s">
        <v>69</v>
      </c>
      <c r="G123" s="22" t="s">
        <v>112</v>
      </c>
      <c r="H123" s="182">
        <v>17215000</v>
      </c>
      <c r="I123" s="182">
        <v>9970000</v>
      </c>
      <c r="J123" s="85">
        <f t="shared" si="7"/>
        <v>7245000</v>
      </c>
      <c r="K123" s="100" t="s">
        <v>716</v>
      </c>
      <c r="L123" s="88">
        <v>41961</v>
      </c>
      <c r="M123" s="88">
        <v>41969</v>
      </c>
      <c r="N123" s="88">
        <v>41988</v>
      </c>
      <c r="O123" s="22" t="s">
        <v>720</v>
      </c>
      <c r="P123" s="22" t="s">
        <v>718</v>
      </c>
      <c r="Q123" s="84" t="s">
        <v>719</v>
      </c>
      <c r="R123" s="183" t="s">
        <v>486</v>
      </c>
      <c r="S123" s="81">
        <v>41942</v>
      </c>
      <c r="T123" s="22" t="s">
        <v>830</v>
      </c>
      <c r="U123" s="22" t="s">
        <v>490</v>
      </c>
      <c r="V123" s="22" t="s">
        <v>511</v>
      </c>
      <c r="W123" s="98" t="s">
        <v>485</v>
      </c>
      <c r="X123" s="98"/>
      <c r="Y123" s="192">
        <v>111</v>
      </c>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c r="EO123" s="68"/>
      <c r="EP123" s="68"/>
      <c r="EQ123" s="68"/>
      <c r="ER123" s="68"/>
      <c r="ES123" s="68"/>
      <c r="ET123" s="68"/>
      <c r="EU123" s="68"/>
      <c r="EV123" s="68"/>
      <c r="EW123" s="68"/>
      <c r="EX123" s="68"/>
      <c r="EY123" s="68"/>
      <c r="EZ123" s="68"/>
      <c r="FA123" s="68"/>
      <c r="FB123" s="68"/>
      <c r="FC123" s="68"/>
      <c r="FD123" s="68"/>
      <c r="FE123" s="68"/>
      <c r="FF123" s="68"/>
      <c r="FG123" s="68"/>
      <c r="FH123" s="68"/>
      <c r="FI123" s="68"/>
      <c r="FJ123" s="68"/>
      <c r="FK123" s="68"/>
      <c r="FL123" s="68"/>
      <c r="FM123" s="68"/>
      <c r="FN123" s="68"/>
      <c r="FO123" s="68"/>
      <c r="FP123" s="68"/>
      <c r="FQ123" s="68"/>
      <c r="FR123" s="68"/>
      <c r="FS123" s="68"/>
      <c r="FT123" s="68"/>
      <c r="FU123" s="68"/>
      <c r="FV123" s="68"/>
      <c r="FW123" s="68"/>
      <c r="FX123" s="68"/>
      <c r="FY123" s="68"/>
      <c r="FZ123" s="68"/>
      <c r="GA123" s="68"/>
      <c r="GB123" s="68"/>
      <c r="GC123" s="68"/>
      <c r="GD123" s="68"/>
      <c r="GE123" s="68"/>
      <c r="GF123" s="68"/>
      <c r="GG123" s="68"/>
      <c r="GH123" s="68"/>
      <c r="GI123" s="68"/>
      <c r="GJ123" s="68"/>
      <c r="GK123" s="68"/>
      <c r="GL123" s="68"/>
      <c r="GM123" s="68"/>
      <c r="GN123" s="68"/>
      <c r="GO123" s="68"/>
      <c r="GP123" s="68"/>
      <c r="GQ123" s="68"/>
      <c r="GR123" s="68"/>
      <c r="GS123" s="68"/>
      <c r="GT123" s="68"/>
      <c r="GU123" s="68"/>
      <c r="GV123" s="68"/>
      <c r="GW123" s="68"/>
      <c r="GX123" s="68"/>
      <c r="GY123" s="68"/>
      <c r="GZ123" s="68"/>
      <c r="HA123" s="68"/>
      <c r="HB123" s="68"/>
      <c r="HC123" s="68"/>
      <c r="HD123" s="68"/>
      <c r="HE123" s="68"/>
      <c r="HF123" s="68"/>
      <c r="HG123" s="68"/>
      <c r="HH123" s="68"/>
      <c r="HI123" s="68"/>
      <c r="HJ123" s="68"/>
      <c r="HK123" s="68"/>
      <c r="HL123" s="68"/>
      <c r="HM123" s="68"/>
      <c r="HN123" s="68"/>
      <c r="HO123" s="68"/>
      <c r="HP123" s="68"/>
      <c r="HQ123" s="68"/>
      <c r="HR123" s="68"/>
      <c r="HS123" s="68"/>
      <c r="HT123" s="68"/>
      <c r="HU123" s="68"/>
      <c r="HV123" s="68"/>
      <c r="HW123" s="68"/>
      <c r="HX123" s="68"/>
      <c r="HY123" s="68"/>
      <c r="HZ123" s="68"/>
      <c r="IA123" s="68"/>
      <c r="IB123" s="68"/>
      <c r="IC123" s="68"/>
      <c r="ID123" s="68"/>
      <c r="IE123" s="68"/>
      <c r="IF123" s="68"/>
      <c r="IG123" s="68"/>
    </row>
    <row r="124" spans="1:241" s="21" customFormat="1" ht="130.5" customHeight="1">
      <c r="A124" s="192">
        <v>112</v>
      </c>
      <c r="B124" s="183" t="s">
        <v>104</v>
      </c>
      <c r="C124" s="90">
        <v>33</v>
      </c>
      <c r="D124" s="83" t="s">
        <v>170</v>
      </c>
      <c r="E124" s="84" t="s">
        <v>171</v>
      </c>
      <c r="F124" s="22" t="s">
        <v>69</v>
      </c>
      <c r="G124" s="22" t="s">
        <v>112</v>
      </c>
      <c r="H124" s="182">
        <v>14848000</v>
      </c>
      <c r="I124" s="182">
        <v>12064000</v>
      </c>
      <c r="J124" s="85">
        <f t="shared" si="7"/>
        <v>2784000</v>
      </c>
      <c r="K124" s="100" t="s">
        <v>776</v>
      </c>
      <c r="L124" s="60">
        <v>41995</v>
      </c>
      <c r="M124" s="79">
        <v>42002</v>
      </c>
      <c r="N124" s="79">
        <v>42032</v>
      </c>
      <c r="O124" s="174" t="s">
        <v>778</v>
      </c>
      <c r="P124" s="130" t="s">
        <v>884</v>
      </c>
      <c r="Q124" s="84" t="s">
        <v>777</v>
      </c>
      <c r="R124" s="183" t="s">
        <v>486</v>
      </c>
      <c r="S124" s="81">
        <v>41957</v>
      </c>
      <c r="T124" s="22" t="s">
        <v>885</v>
      </c>
      <c r="U124" s="22" t="s">
        <v>490</v>
      </c>
      <c r="V124" s="22" t="s">
        <v>493</v>
      </c>
      <c r="W124" s="22" t="s">
        <v>792</v>
      </c>
      <c r="X124" s="22"/>
      <c r="Y124" s="192">
        <v>112</v>
      </c>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68"/>
      <c r="FH124" s="68"/>
      <c r="FI124" s="68"/>
      <c r="FJ124" s="68"/>
      <c r="FK124" s="68"/>
      <c r="FL124" s="68"/>
      <c r="FM124" s="68"/>
      <c r="FN124" s="68"/>
      <c r="FO124" s="68"/>
      <c r="FP124" s="68"/>
      <c r="FQ124" s="68"/>
      <c r="FR124" s="68"/>
      <c r="FS124" s="68"/>
      <c r="FT124" s="68"/>
      <c r="FU124" s="68"/>
      <c r="FV124" s="68"/>
      <c r="FW124" s="68"/>
      <c r="FX124" s="68"/>
      <c r="FY124" s="68"/>
      <c r="FZ124" s="68"/>
      <c r="GA124" s="68"/>
      <c r="GB124" s="68"/>
      <c r="GC124" s="68"/>
      <c r="GD124" s="68"/>
      <c r="GE124" s="68"/>
      <c r="GF124" s="68"/>
      <c r="GG124" s="68"/>
      <c r="GH124" s="68"/>
      <c r="GI124" s="68"/>
      <c r="GJ124" s="68"/>
      <c r="GK124" s="68"/>
      <c r="GL124" s="68"/>
      <c r="GM124" s="68"/>
      <c r="GN124" s="68"/>
      <c r="GO124" s="68"/>
      <c r="GP124" s="68"/>
      <c r="GQ124" s="68"/>
      <c r="GR124" s="68"/>
      <c r="GS124" s="68"/>
      <c r="GT124" s="68"/>
      <c r="GU124" s="68"/>
      <c r="GV124" s="68"/>
      <c r="GW124" s="68"/>
      <c r="GX124" s="68"/>
      <c r="GY124" s="68"/>
      <c r="GZ124" s="68"/>
      <c r="HA124" s="68"/>
      <c r="HB124" s="68"/>
      <c r="HC124" s="68"/>
      <c r="HD124" s="68"/>
      <c r="HE124" s="68"/>
      <c r="HF124" s="68"/>
      <c r="HG124" s="68"/>
      <c r="HH124" s="68"/>
      <c r="HI124" s="68"/>
      <c r="HJ124" s="68"/>
      <c r="HK124" s="68"/>
      <c r="HL124" s="68"/>
      <c r="HM124" s="68"/>
      <c r="HN124" s="68"/>
      <c r="HO124" s="68"/>
      <c r="HP124" s="68"/>
      <c r="HQ124" s="68"/>
      <c r="HR124" s="68"/>
      <c r="HS124" s="68"/>
      <c r="HT124" s="68"/>
      <c r="HU124" s="68"/>
      <c r="HV124" s="68"/>
      <c r="HW124" s="68"/>
      <c r="HX124" s="68"/>
      <c r="HY124" s="68"/>
      <c r="HZ124" s="68"/>
      <c r="IA124" s="68"/>
      <c r="IB124" s="68"/>
      <c r="IC124" s="68"/>
      <c r="ID124" s="68"/>
      <c r="IE124" s="68"/>
      <c r="IF124" s="68"/>
      <c r="IG124" s="68"/>
    </row>
    <row r="125" spans="1:241" s="176" customFormat="1" ht="174" customHeight="1">
      <c r="A125" s="192">
        <v>113</v>
      </c>
      <c r="B125" s="183" t="s">
        <v>104</v>
      </c>
      <c r="C125" s="102">
        <v>33</v>
      </c>
      <c r="D125" s="103" t="s">
        <v>170</v>
      </c>
      <c r="E125" s="91" t="s">
        <v>171</v>
      </c>
      <c r="F125" s="22" t="s">
        <v>69</v>
      </c>
      <c r="G125" s="22" t="s">
        <v>20</v>
      </c>
      <c r="H125" s="113">
        <v>2039000</v>
      </c>
      <c r="I125" s="182">
        <v>1800000</v>
      </c>
      <c r="J125" s="85">
        <f t="shared" si="7"/>
        <v>239000</v>
      </c>
      <c r="K125" s="100">
        <v>30</v>
      </c>
      <c r="L125" s="88">
        <v>42002</v>
      </c>
      <c r="M125" s="88">
        <v>42010</v>
      </c>
      <c r="N125" s="88">
        <v>42040</v>
      </c>
      <c r="O125" s="174" t="s">
        <v>875</v>
      </c>
      <c r="P125" s="107" t="s">
        <v>894</v>
      </c>
      <c r="Q125" s="91" t="s">
        <v>803</v>
      </c>
      <c r="R125" s="183" t="s">
        <v>486</v>
      </c>
      <c r="S125" s="81">
        <v>41988</v>
      </c>
      <c r="T125" s="107" t="s">
        <v>895</v>
      </c>
      <c r="U125" s="107" t="s">
        <v>490</v>
      </c>
      <c r="V125" s="189"/>
      <c r="W125" s="189"/>
      <c r="X125" s="189"/>
      <c r="Y125" s="192">
        <v>113</v>
      </c>
      <c r="Z125" s="68"/>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c r="CF125" s="175"/>
      <c r="CG125" s="175"/>
      <c r="CH125" s="175"/>
      <c r="CI125" s="175"/>
      <c r="CJ125" s="175"/>
      <c r="CK125" s="175"/>
      <c r="CL125" s="175"/>
      <c r="CM125" s="175"/>
      <c r="CN125" s="175"/>
      <c r="CO125" s="175"/>
      <c r="CP125" s="175"/>
      <c r="CQ125" s="175"/>
      <c r="CR125" s="175"/>
      <c r="CS125" s="175"/>
      <c r="CT125" s="175"/>
      <c r="CU125" s="175"/>
      <c r="CV125" s="175"/>
      <c r="CW125" s="175"/>
      <c r="CX125" s="175"/>
      <c r="CY125" s="175"/>
      <c r="CZ125" s="175"/>
      <c r="DA125" s="175"/>
      <c r="DB125" s="175"/>
      <c r="DC125" s="175"/>
      <c r="DD125" s="175"/>
      <c r="DE125" s="175"/>
      <c r="DF125" s="175"/>
      <c r="DG125" s="175"/>
      <c r="DH125" s="175"/>
      <c r="DI125" s="175"/>
      <c r="DJ125" s="175"/>
      <c r="DK125" s="175"/>
      <c r="DL125" s="175"/>
      <c r="DM125" s="175"/>
      <c r="DN125" s="175"/>
      <c r="DO125" s="175"/>
      <c r="DP125" s="175"/>
      <c r="DQ125" s="175"/>
      <c r="DR125" s="175"/>
      <c r="DS125" s="175"/>
      <c r="DT125" s="175"/>
      <c r="DU125" s="175"/>
      <c r="DV125" s="175"/>
      <c r="DW125" s="175"/>
      <c r="DX125" s="175"/>
      <c r="DY125" s="175"/>
      <c r="DZ125" s="175"/>
      <c r="EA125" s="175"/>
      <c r="EB125" s="175"/>
      <c r="EC125" s="175"/>
      <c r="ED125" s="175"/>
      <c r="EE125" s="175"/>
      <c r="EF125" s="175"/>
      <c r="EG125" s="175"/>
      <c r="EH125" s="175"/>
      <c r="EI125" s="175"/>
      <c r="EJ125" s="175"/>
      <c r="EK125" s="175"/>
      <c r="EL125" s="175"/>
      <c r="EM125" s="175"/>
      <c r="EN125" s="175"/>
      <c r="EO125" s="175"/>
      <c r="EP125" s="175"/>
      <c r="EQ125" s="175"/>
      <c r="ER125" s="175"/>
      <c r="ES125" s="175"/>
      <c r="ET125" s="175"/>
      <c r="EU125" s="175"/>
      <c r="EV125" s="175"/>
      <c r="EW125" s="175"/>
      <c r="EX125" s="175"/>
      <c r="EY125" s="175"/>
      <c r="EZ125" s="175"/>
      <c r="FA125" s="175"/>
      <c r="FB125" s="175"/>
      <c r="FC125" s="175"/>
      <c r="FD125" s="175"/>
      <c r="FE125" s="175"/>
      <c r="FF125" s="175"/>
      <c r="FG125" s="175"/>
      <c r="FH125" s="175"/>
      <c r="FI125" s="175"/>
      <c r="FJ125" s="175"/>
      <c r="FK125" s="175"/>
      <c r="FL125" s="175"/>
      <c r="FM125" s="175"/>
      <c r="FN125" s="175"/>
      <c r="FO125" s="175"/>
      <c r="FP125" s="175"/>
      <c r="FQ125" s="175"/>
      <c r="FR125" s="175"/>
      <c r="FS125" s="175"/>
      <c r="FT125" s="175"/>
      <c r="FU125" s="175"/>
      <c r="FV125" s="175"/>
      <c r="FW125" s="175"/>
      <c r="FX125" s="175"/>
      <c r="FY125" s="175"/>
      <c r="FZ125" s="175"/>
      <c r="GA125" s="175"/>
      <c r="GB125" s="175"/>
      <c r="GC125" s="175"/>
      <c r="GD125" s="175"/>
      <c r="GE125" s="175"/>
      <c r="GF125" s="175"/>
      <c r="GG125" s="175"/>
      <c r="GH125" s="175"/>
      <c r="GI125" s="175"/>
      <c r="GJ125" s="175"/>
      <c r="GK125" s="175"/>
      <c r="GL125" s="175"/>
      <c r="GM125" s="175"/>
      <c r="GN125" s="175"/>
      <c r="GO125" s="175"/>
      <c r="GP125" s="175"/>
      <c r="GQ125" s="175"/>
      <c r="GR125" s="175"/>
      <c r="GS125" s="175"/>
      <c r="GT125" s="175"/>
      <c r="GU125" s="175"/>
      <c r="GV125" s="175"/>
      <c r="GW125" s="175"/>
      <c r="GX125" s="175"/>
      <c r="GY125" s="175"/>
      <c r="GZ125" s="175"/>
      <c r="HA125" s="175"/>
      <c r="HB125" s="175"/>
      <c r="HC125" s="175"/>
      <c r="HD125" s="175"/>
      <c r="HE125" s="175"/>
      <c r="HF125" s="175"/>
      <c r="HG125" s="175"/>
      <c r="HH125" s="175"/>
      <c r="HI125" s="175"/>
      <c r="HJ125" s="175"/>
      <c r="HK125" s="175"/>
      <c r="HL125" s="175"/>
      <c r="HM125" s="175"/>
      <c r="HN125" s="175"/>
      <c r="HO125" s="175"/>
      <c r="HP125" s="175"/>
      <c r="HQ125" s="175"/>
      <c r="HR125" s="175"/>
      <c r="HS125" s="175"/>
      <c r="HT125" s="175"/>
      <c r="HU125" s="175"/>
      <c r="HV125" s="175"/>
      <c r="HW125" s="175"/>
      <c r="HX125" s="175"/>
      <c r="HY125" s="175"/>
      <c r="HZ125" s="175"/>
      <c r="IA125" s="175"/>
      <c r="IB125" s="175"/>
      <c r="IC125" s="175"/>
      <c r="ID125" s="175"/>
      <c r="IE125" s="175"/>
      <c r="IF125" s="175"/>
      <c r="IG125" s="175"/>
    </row>
    <row r="126" spans="1:241" s="176" customFormat="1" ht="159.75" customHeight="1">
      <c r="A126" s="192">
        <v>114</v>
      </c>
      <c r="B126" s="183" t="s">
        <v>104</v>
      </c>
      <c r="C126" s="102">
        <v>33</v>
      </c>
      <c r="D126" s="103" t="s">
        <v>170</v>
      </c>
      <c r="E126" s="91" t="s">
        <v>171</v>
      </c>
      <c r="F126" s="22" t="s">
        <v>69</v>
      </c>
      <c r="G126" s="22" t="s">
        <v>20</v>
      </c>
      <c r="H126" s="113">
        <v>26227600</v>
      </c>
      <c r="I126" s="182">
        <v>15198000</v>
      </c>
      <c r="J126" s="85">
        <f t="shared" si="7"/>
        <v>11029600</v>
      </c>
      <c r="K126" s="100" t="s">
        <v>640</v>
      </c>
      <c r="L126" s="88">
        <v>42002</v>
      </c>
      <c r="M126" s="88">
        <v>42010</v>
      </c>
      <c r="N126" s="88">
        <v>42038</v>
      </c>
      <c r="O126" s="174" t="s">
        <v>874</v>
      </c>
      <c r="P126" s="107" t="s">
        <v>892</v>
      </c>
      <c r="Q126" s="91" t="s">
        <v>802</v>
      </c>
      <c r="R126" s="183" t="s">
        <v>486</v>
      </c>
      <c r="S126" s="81">
        <v>41988</v>
      </c>
      <c r="T126" s="107" t="s">
        <v>893</v>
      </c>
      <c r="U126" s="107" t="s">
        <v>490</v>
      </c>
      <c r="V126" s="189"/>
      <c r="W126" s="189"/>
      <c r="X126" s="189"/>
      <c r="Y126" s="192">
        <v>114</v>
      </c>
      <c r="Z126" s="68"/>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c r="CF126" s="175"/>
      <c r="CG126" s="175"/>
      <c r="CH126" s="175"/>
      <c r="CI126" s="175"/>
      <c r="CJ126" s="175"/>
      <c r="CK126" s="175"/>
      <c r="CL126" s="175"/>
      <c r="CM126" s="175"/>
      <c r="CN126" s="175"/>
      <c r="CO126" s="175"/>
      <c r="CP126" s="175"/>
      <c r="CQ126" s="175"/>
      <c r="CR126" s="175"/>
      <c r="CS126" s="175"/>
      <c r="CT126" s="175"/>
      <c r="CU126" s="175"/>
      <c r="CV126" s="175"/>
      <c r="CW126" s="175"/>
      <c r="CX126" s="175"/>
      <c r="CY126" s="175"/>
      <c r="CZ126" s="175"/>
      <c r="DA126" s="175"/>
      <c r="DB126" s="175"/>
      <c r="DC126" s="175"/>
      <c r="DD126" s="175"/>
      <c r="DE126" s="175"/>
      <c r="DF126" s="175"/>
      <c r="DG126" s="175"/>
      <c r="DH126" s="175"/>
      <c r="DI126" s="175"/>
      <c r="DJ126" s="175"/>
      <c r="DK126" s="175"/>
      <c r="DL126" s="175"/>
      <c r="DM126" s="175"/>
      <c r="DN126" s="175"/>
      <c r="DO126" s="175"/>
      <c r="DP126" s="175"/>
      <c r="DQ126" s="175"/>
      <c r="DR126" s="175"/>
      <c r="DS126" s="175"/>
      <c r="DT126" s="175"/>
      <c r="DU126" s="175"/>
      <c r="DV126" s="175"/>
      <c r="DW126" s="175"/>
      <c r="DX126" s="175"/>
      <c r="DY126" s="175"/>
      <c r="DZ126" s="175"/>
      <c r="EA126" s="175"/>
      <c r="EB126" s="175"/>
      <c r="EC126" s="175"/>
      <c r="ED126" s="175"/>
      <c r="EE126" s="175"/>
      <c r="EF126" s="175"/>
      <c r="EG126" s="175"/>
      <c r="EH126" s="175"/>
      <c r="EI126" s="175"/>
      <c r="EJ126" s="175"/>
      <c r="EK126" s="175"/>
      <c r="EL126" s="175"/>
      <c r="EM126" s="175"/>
      <c r="EN126" s="175"/>
      <c r="EO126" s="175"/>
      <c r="EP126" s="175"/>
      <c r="EQ126" s="175"/>
      <c r="ER126" s="175"/>
      <c r="ES126" s="175"/>
      <c r="ET126" s="175"/>
      <c r="EU126" s="175"/>
      <c r="EV126" s="175"/>
      <c r="EW126" s="175"/>
      <c r="EX126" s="175"/>
      <c r="EY126" s="175"/>
      <c r="EZ126" s="175"/>
      <c r="FA126" s="175"/>
      <c r="FB126" s="175"/>
      <c r="FC126" s="175"/>
      <c r="FD126" s="175"/>
      <c r="FE126" s="175"/>
      <c r="FF126" s="175"/>
      <c r="FG126" s="175"/>
      <c r="FH126" s="175"/>
      <c r="FI126" s="175"/>
      <c r="FJ126" s="175"/>
      <c r="FK126" s="175"/>
      <c r="FL126" s="175"/>
      <c r="FM126" s="175"/>
      <c r="FN126" s="175"/>
      <c r="FO126" s="175"/>
      <c r="FP126" s="175"/>
      <c r="FQ126" s="175"/>
      <c r="FR126" s="175"/>
      <c r="FS126" s="175"/>
      <c r="FT126" s="175"/>
      <c r="FU126" s="175"/>
      <c r="FV126" s="175"/>
      <c r="FW126" s="175"/>
      <c r="FX126" s="175"/>
      <c r="FY126" s="175"/>
      <c r="FZ126" s="175"/>
      <c r="GA126" s="175"/>
      <c r="GB126" s="175"/>
      <c r="GC126" s="175"/>
      <c r="GD126" s="175"/>
      <c r="GE126" s="175"/>
      <c r="GF126" s="175"/>
      <c r="GG126" s="175"/>
      <c r="GH126" s="175"/>
      <c r="GI126" s="175"/>
      <c r="GJ126" s="175"/>
      <c r="GK126" s="175"/>
      <c r="GL126" s="175"/>
      <c r="GM126" s="175"/>
      <c r="GN126" s="175"/>
      <c r="GO126" s="175"/>
      <c r="GP126" s="175"/>
      <c r="GQ126" s="175"/>
      <c r="GR126" s="175"/>
      <c r="GS126" s="175"/>
      <c r="GT126" s="175"/>
      <c r="GU126" s="175"/>
      <c r="GV126" s="175"/>
      <c r="GW126" s="175"/>
      <c r="GX126" s="175"/>
      <c r="GY126" s="175"/>
      <c r="GZ126" s="175"/>
      <c r="HA126" s="175"/>
      <c r="HB126" s="175"/>
      <c r="HC126" s="175"/>
      <c r="HD126" s="175"/>
      <c r="HE126" s="175"/>
      <c r="HF126" s="175"/>
      <c r="HG126" s="175"/>
      <c r="HH126" s="175"/>
      <c r="HI126" s="175"/>
      <c r="HJ126" s="175"/>
      <c r="HK126" s="175"/>
      <c r="HL126" s="175"/>
      <c r="HM126" s="175"/>
      <c r="HN126" s="175"/>
      <c r="HO126" s="175"/>
      <c r="HP126" s="175"/>
      <c r="HQ126" s="175"/>
      <c r="HR126" s="175"/>
      <c r="HS126" s="175"/>
      <c r="HT126" s="175"/>
      <c r="HU126" s="175"/>
      <c r="HV126" s="175"/>
      <c r="HW126" s="175"/>
      <c r="HX126" s="175"/>
      <c r="HY126" s="175"/>
      <c r="HZ126" s="175"/>
      <c r="IA126" s="175"/>
      <c r="IB126" s="175"/>
      <c r="IC126" s="175"/>
      <c r="ID126" s="175"/>
      <c r="IE126" s="175"/>
      <c r="IF126" s="175"/>
      <c r="IG126" s="175"/>
    </row>
    <row r="127" spans="1:241" s="176" customFormat="1" ht="76.5" customHeight="1">
      <c r="A127" s="22"/>
      <c r="B127" s="183" t="s">
        <v>104</v>
      </c>
      <c r="C127" s="102">
        <v>33</v>
      </c>
      <c r="D127" s="103" t="s">
        <v>170</v>
      </c>
      <c r="E127" s="91" t="s">
        <v>171</v>
      </c>
      <c r="F127" s="107" t="s">
        <v>801</v>
      </c>
      <c r="G127" s="107" t="s">
        <v>801</v>
      </c>
      <c r="H127" s="367">
        <v>43432902</v>
      </c>
      <c r="I127" s="20">
        <v>0</v>
      </c>
      <c r="J127" s="125">
        <f t="shared" si="7"/>
        <v>43432902</v>
      </c>
      <c r="K127" s="107"/>
      <c r="L127" s="107" t="s">
        <v>801</v>
      </c>
      <c r="M127" s="107" t="s">
        <v>801</v>
      </c>
      <c r="N127" s="107" t="s">
        <v>801</v>
      </c>
      <c r="O127" s="107" t="s">
        <v>801</v>
      </c>
      <c r="P127" s="107" t="s">
        <v>804</v>
      </c>
      <c r="Q127" s="107" t="s">
        <v>801</v>
      </c>
      <c r="R127" s="183" t="s">
        <v>486</v>
      </c>
      <c r="S127" s="81"/>
      <c r="T127" s="107" t="s">
        <v>801</v>
      </c>
      <c r="U127" s="107" t="s">
        <v>801</v>
      </c>
      <c r="V127" s="189"/>
      <c r="W127" s="189"/>
      <c r="X127" s="189"/>
      <c r="Y127" s="22"/>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c r="CF127" s="175"/>
      <c r="CG127" s="175"/>
      <c r="CH127" s="175"/>
      <c r="CI127" s="175"/>
      <c r="CJ127" s="175"/>
      <c r="CK127" s="175"/>
      <c r="CL127" s="175"/>
      <c r="CM127" s="175"/>
      <c r="CN127" s="175"/>
      <c r="CO127" s="175"/>
      <c r="CP127" s="175"/>
      <c r="CQ127" s="175"/>
      <c r="CR127" s="175"/>
      <c r="CS127" s="175"/>
      <c r="CT127" s="175"/>
      <c r="CU127" s="175"/>
      <c r="CV127" s="175"/>
      <c r="CW127" s="175"/>
      <c r="CX127" s="175"/>
      <c r="CY127" s="175"/>
      <c r="CZ127" s="175"/>
      <c r="DA127" s="175"/>
      <c r="DB127" s="175"/>
      <c r="DC127" s="175"/>
      <c r="DD127" s="175"/>
      <c r="DE127" s="175"/>
      <c r="DF127" s="175"/>
      <c r="DG127" s="175"/>
      <c r="DH127" s="175"/>
      <c r="DI127" s="175"/>
      <c r="DJ127" s="175"/>
      <c r="DK127" s="175"/>
      <c r="DL127" s="175"/>
      <c r="DM127" s="175"/>
      <c r="DN127" s="175"/>
      <c r="DO127" s="175"/>
      <c r="DP127" s="175"/>
      <c r="DQ127" s="175"/>
      <c r="DR127" s="175"/>
      <c r="DS127" s="175"/>
      <c r="DT127" s="175"/>
      <c r="DU127" s="175"/>
      <c r="DV127" s="175"/>
      <c r="DW127" s="175"/>
      <c r="DX127" s="175"/>
      <c r="DY127" s="175"/>
      <c r="DZ127" s="175"/>
      <c r="EA127" s="175"/>
      <c r="EB127" s="175"/>
      <c r="EC127" s="175"/>
      <c r="ED127" s="175"/>
      <c r="EE127" s="175"/>
      <c r="EF127" s="175"/>
      <c r="EG127" s="175"/>
      <c r="EH127" s="175"/>
      <c r="EI127" s="175"/>
      <c r="EJ127" s="175"/>
      <c r="EK127" s="175"/>
      <c r="EL127" s="175"/>
      <c r="EM127" s="175"/>
      <c r="EN127" s="175"/>
      <c r="EO127" s="175"/>
      <c r="EP127" s="175"/>
      <c r="EQ127" s="175"/>
      <c r="ER127" s="175"/>
      <c r="ES127" s="175"/>
      <c r="ET127" s="175"/>
      <c r="EU127" s="175"/>
      <c r="EV127" s="175"/>
      <c r="EW127" s="175"/>
      <c r="EX127" s="175"/>
      <c r="EY127" s="175"/>
      <c r="EZ127" s="175"/>
      <c r="FA127" s="175"/>
      <c r="FB127" s="175"/>
      <c r="FC127" s="175"/>
      <c r="FD127" s="175"/>
      <c r="FE127" s="175"/>
      <c r="FF127" s="175"/>
      <c r="FG127" s="175"/>
      <c r="FH127" s="175"/>
      <c r="FI127" s="175"/>
      <c r="FJ127" s="175"/>
      <c r="FK127" s="175"/>
      <c r="FL127" s="175"/>
      <c r="FM127" s="175"/>
      <c r="FN127" s="175"/>
      <c r="FO127" s="175"/>
      <c r="FP127" s="175"/>
      <c r="FQ127" s="175"/>
      <c r="FR127" s="175"/>
      <c r="FS127" s="175"/>
      <c r="FT127" s="175"/>
      <c r="FU127" s="175"/>
      <c r="FV127" s="175"/>
      <c r="FW127" s="175"/>
      <c r="FX127" s="175"/>
      <c r="FY127" s="175"/>
      <c r="FZ127" s="175"/>
      <c r="GA127" s="175"/>
      <c r="GB127" s="175"/>
      <c r="GC127" s="175"/>
      <c r="GD127" s="175"/>
      <c r="GE127" s="175"/>
      <c r="GF127" s="175"/>
      <c r="GG127" s="175"/>
      <c r="GH127" s="175"/>
      <c r="GI127" s="175"/>
      <c r="GJ127" s="175"/>
      <c r="GK127" s="175"/>
      <c r="GL127" s="175"/>
      <c r="GM127" s="175"/>
      <c r="GN127" s="175"/>
      <c r="GO127" s="175"/>
      <c r="GP127" s="175"/>
      <c r="GQ127" s="175"/>
      <c r="GR127" s="175"/>
      <c r="GS127" s="175"/>
      <c r="GT127" s="175"/>
      <c r="GU127" s="175"/>
      <c r="GV127" s="175"/>
      <c r="GW127" s="175"/>
      <c r="GX127" s="175"/>
      <c r="GY127" s="175"/>
      <c r="GZ127" s="175"/>
      <c r="HA127" s="175"/>
      <c r="HB127" s="175"/>
      <c r="HC127" s="175"/>
      <c r="HD127" s="175"/>
      <c r="HE127" s="175"/>
      <c r="HF127" s="175"/>
      <c r="HG127" s="175"/>
      <c r="HH127" s="175"/>
      <c r="HI127" s="175"/>
      <c r="HJ127" s="175"/>
      <c r="HK127" s="175"/>
      <c r="HL127" s="175"/>
      <c r="HM127" s="175"/>
      <c r="HN127" s="175"/>
      <c r="HO127" s="175"/>
      <c r="HP127" s="175"/>
      <c r="HQ127" s="175"/>
      <c r="HR127" s="175"/>
      <c r="HS127" s="175"/>
      <c r="HT127" s="175"/>
      <c r="HU127" s="175"/>
      <c r="HV127" s="175"/>
      <c r="HW127" s="175"/>
      <c r="HX127" s="175"/>
      <c r="HY127" s="175"/>
      <c r="HZ127" s="175"/>
      <c r="IA127" s="175"/>
      <c r="IB127" s="175"/>
      <c r="IC127" s="175"/>
      <c r="ID127" s="175"/>
      <c r="IE127" s="175"/>
      <c r="IF127" s="175"/>
      <c r="IG127" s="175"/>
    </row>
    <row r="128" spans="1:241" s="21" customFormat="1" ht="196.5" customHeight="1">
      <c r="A128" s="22"/>
      <c r="B128" s="84" t="s">
        <v>132</v>
      </c>
      <c r="C128" s="90">
        <v>33</v>
      </c>
      <c r="D128" s="64" t="s">
        <v>170</v>
      </c>
      <c r="E128" s="95" t="s">
        <v>171</v>
      </c>
      <c r="F128" s="22" t="s">
        <v>72</v>
      </c>
      <c r="G128" s="22" t="s">
        <v>112</v>
      </c>
      <c r="H128" s="182">
        <v>436725800</v>
      </c>
      <c r="I128" s="182">
        <v>436725800</v>
      </c>
      <c r="J128" s="85">
        <f t="shared" si="7"/>
        <v>0</v>
      </c>
      <c r="K128" s="100">
        <v>60</v>
      </c>
      <c r="L128" s="88">
        <v>41810</v>
      </c>
      <c r="M128" s="88">
        <v>42175</v>
      </c>
      <c r="N128" s="88">
        <v>42236</v>
      </c>
      <c r="O128" s="27" t="s">
        <v>59</v>
      </c>
      <c r="P128" s="95" t="s">
        <v>911</v>
      </c>
      <c r="Q128" s="95" t="s">
        <v>595</v>
      </c>
      <c r="R128" s="183" t="s">
        <v>508</v>
      </c>
      <c r="S128" s="81">
        <v>41800</v>
      </c>
      <c r="T128" s="22" t="s">
        <v>917</v>
      </c>
      <c r="U128" s="22" t="s">
        <v>916</v>
      </c>
      <c r="V128" s="22" t="s">
        <v>521</v>
      </c>
      <c r="W128" s="98" t="s">
        <v>491</v>
      </c>
      <c r="X128" s="98"/>
      <c r="Y128" s="22"/>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c r="EO128" s="68"/>
      <c r="EP128" s="68"/>
      <c r="EQ128" s="68"/>
      <c r="ER128" s="68"/>
      <c r="ES128" s="68"/>
      <c r="ET128" s="68"/>
      <c r="EU128" s="68"/>
      <c r="EV128" s="68"/>
      <c r="EW128" s="68"/>
      <c r="EX128" s="68"/>
      <c r="EY128" s="68"/>
      <c r="EZ128" s="68"/>
      <c r="FA128" s="68"/>
      <c r="FB128" s="68"/>
      <c r="FC128" s="68"/>
      <c r="FD128" s="68"/>
      <c r="FE128" s="68"/>
      <c r="FF128" s="68"/>
      <c r="FG128" s="68"/>
      <c r="FH128" s="68"/>
      <c r="FI128" s="68"/>
      <c r="FJ128" s="68"/>
      <c r="FK128" s="68"/>
      <c r="FL128" s="68"/>
      <c r="FM128" s="68"/>
      <c r="FN128" s="68"/>
      <c r="FO128" s="68"/>
      <c r="FP128" s="68"/>
      <c r="FQ128" s="68"/>
      <c r="FR128" s="68"/>
      <c r="FS128" s="68"/>
      <c r="FT128" s="68"/>
      <c r="FU128" s="68"/>
      <c r="FV128" s="68"/>
      <c r="FW128" s="68"/>
      <c r="FX128" s="68"/>
      <c r="FY128" s="68"/>
      <c r="FZ128" s="68"/>
      <c r="GA128" s="68"/>
      <c r="GB128" s="68"/>
      <c r="GC128" s="68"/>
      <c r="GD128" s="68"/>
      <c r="GE128" s="68"/>
      <c r="GF128" s="68"/>
      <c r="GG128" s="68"/>
      <c r="GH128" s="68"/>
      <c r="GI128" s="68"/>
      <c r="GJ128" s="68"/>
      <c r="GK128" s="68"/>
      <c r="GL128" s="68"/>
      <c r="GM128" s="68"/>
      <c r="GN128" s="68"/>
      <c r="GO128" s="68"/>
      <c r="GP128" s="68"/>
      <c r="GQ128" s="68"/>
      <c r="GR128" s="68"/>
      <c r="GS128" s="68"/>
      <c r="GT128" s="68"/>
      <c r="GU128" s="68"/>
      <c r="GV128" s="68"/>
      <c r="GW128" s="68"/>
      <c r="GX128" s="68"/>
      <c r="GY128" s="68"/>
      <c r="GZ128" s="68"/>
      <c r="HA128" s="68"/>
      <c r="HB128" s="68"/>
      <c r="HC128" s="68"/>
      <c r="HD128" s="68"/>
      <c r="HE128" s="68"/>
      <c r="HF128" s="68"/>
      <c r="HG128" s="68"/>
      <c r="HH128" s="68"/>
      <c r="HI128" s="68"/>
      <c r="HJ128" s="68"/>
      <c r="HK128" s="68"/>
      <c r="HL128" s="68"/>
      <c r="HM128" s="68"/>
      <c r="HN128" s="68"/>
      <c r="HO128" s="68"/>
      <c r="HP128" s="68"/>
      <c r="HQ128" s="68"/>
      <c r="HR128" s="68"/>
      <c r="HS128" s="68"/>
      <c r="HT128" s="68"/>
      <c r="HU128" s="68"/>
      <c r="HV128" s="68"/>
      <c r="HW128" s="68"/>
      <c r="HX128" s="68"/>
      <c r="HY128" s="68"/>
      <c r="HZ128" s="68"/>
      <c r="IA128" s="68"/>
      <c r="IB128" s="68"/>
      <c r="IC128" s="68"/>
      <c r="ID128" s="68"/>
      <c r="IE128" s="68"/>
      <c r="IF128" s="68"/>
      <c r="IG128" s="68"/>
    </row>
    <row r="129" spans="1:241" s="78" customFormat="1" ht="76.5" customHeight="1">
      <c r="A129" s="22"/>
      <c r="B129" s="91" t="s">
        <v>132</v>
      </c>
      <c r="C129" s="102">
        <v>33</v>
      </c>
      <c r="D129" s="64" t="s">
        <v>170</v>
      </c>
      <c r="E129" s="22" t="s">
        <v>171</v>
      </c>
      <c r="F129" s="22" t="s">
        <v>801</v>
      </c>
      <c r="G129" s="22" t="s">
        <v>801</v>
      </c>
      <c r="H129" s="125">
        <v>19521028</v>
      </c>
      <c r="I129" s="20">
        <v>0</v>
      </c>
      <c r="J129" s="125">
        <f t="shared" si="7"/>
        <v>19521028</v>
      </c>
      <c r="K129" s="22"/>
      <c r="L129" s="22" t="s">
        <v>801</v>
      </c>
      <c r="M129" s="22" t="s">
        <v>801</v>
      </c>
      <c r="N129" s="22" t="s">
        <v>801</v>
      </c>
      <c r="O129" s="22" t="s">
        <v>801</v>
      </c>
      <c r="P129" s="22" t="s">
        <v>873</v>
      </c>
      <c r="Q129" s="22" t="s">
        <v>801</v>
      </c>
      <c r="R129" s="183" t="s">
        <v>508</v>
      </c>
      <c r="S129" s="88"/>
      <c r="T129" s="190" t="s">
        <v>801</v>
      </c>
      <c r="U129" s="190" t="s">
        <v>801</v>
      </c>
      <c r="V129" s="88"/>
      <c r="W129" s="88"/>
      <c r="X129" s="88"/>
      <c r="Y129" s="22"/>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FI129" s="77"/>
      <c r="FJ129" s="77"/>
      <c r="FK129" s="77"/>
      <c r="FL129" s="77"/>
      <c r="FM129" s="77"/>
      <c r="FN129" s="77"/>
      <c r="FO129" s="77"/>
      <c r="FP129" s="77"/>
      <c r="FQ129" s="77"/>
      <c r="FR129" s="77"/>
      <c r="FS129" s="77"/>
      <c r="FT129" s="77"/>
      <c r="FU129" s="77"/>
      <c r="FV129" s="77"/>
      <c r="FW129" s="77"/>
      <c r="FX129" s="77"/>
      <c r="FY129" s="77"/>
      <c r="FZ129" s="77"/>
      <c r="GA129" s="77"/>
      <c r="GB129" s="77"/>
      <c r="GC129" s="77"/>
      <c r="GD129" s="77"/>
      <c r="GE129" s="77"/>
      <c r="GF129" s="77"/>
      <c r="GG129" s="77"/>
      <c r="GH129" s="77"/>
      <c r="GI129" s="77"/>
      <c r="GJ129" s="77"/>
      <c r="GK129" s="77"/>
      <c r="GL129" s="77"/>
      <c r="GM129" s="77"/>
      <c r="GN129" s="77"/>
      <c r="GO129" s="77"/>
      <c r="GP129" s="77"/>
      <c r="GQ129" s="77"/>
      <c r="GR129" s="77"/>
      <c r="GS129" s="77"/>
      <c r="GT129" s="77"/>
      <c r="GU129" s="77"/>
      <c r="GV129" s="77"/>
      <c r="GW129" s="77"/>
      <c r="GX129" s="77"/>
      <c r="GY129" s="77"/>
      <c r="GZ129" s="77"/>
      <c r="HA129" s="77"/>
      <c r="HB129" s="77"/>
      <c r="HC129" s="77"/>
      <c r="HD129" s="77"/>
      <c r="HE129" s="77"/>
      <c r="HF129" s="77"/>
      <c r="HG129" s="77"/>
      <c r="HH129" s="77"/>
      <c r="HI129" s="77"/>
      <c r="HJ129" s="77"/>
      <c r="HK129" s="77"/>
      <c r="HL129" s="77"/>
      <c r="HM129" s="77"/>
      <c r="HN129" s="77"/>
      <c r="HO129" s="77"/>
      <c r="HP129" s="77"/>
      <c r="HQ129" s="77"/>
      <c r="HR129" s="77"/>
      <c r="HS129" s="77"/>
      <c r="HT129" s="77"/>
      <c r="HU129" s="77"/>
      <c r="HV129" s="77"/>
      <c r="HW129" s="77"/>
      <c r="HX129" s="77"/>
      <c r="HY129" s="77"/>
      <c r="HZ129" s="77"/>
      <c r="IA129" s="77"/>
      <c r="IB129" s="77"/>
      <c r="IC129" s="77"/>
      <c r="ID129" s="77"/>
      <c r="IE129" s="77"/>
      <c r="IF129" s="77"/>
      <c r="IG129" s="77"/>
    </row>
    <row r="130" spans="1:241" s="21" customFormat="1" ht="93.75" customHeight="1">
      <c r="A130" s="192">
        <v>115</v>
      </c>
      <c r="B130" s="183" t="s">
        <v>17</v>
      </c>
      <c r="C130" s="82">
        <v>3120211</v>
      </c>
      <c r="D130" s="83" t="s">
        <v>48</v>
      </c>
      <c r="E130" s="84" t="s">
        <v>49</v>
      </c>
      <c r="F130" s="22" t="s">
        <v>11</v>
      </c>
      <c r="G130" s="22" t="s">
        <v>112</v>
      </c>
      <c r="H130" s="86">
        <v>24000000</v>
      </c>
      <c r="I130" s="86">
        <v>23500000</v>
      </c>
      <c r="J130" s="85">
        <f t="shared" si="7"/>
        <v>500000</v>
      </c>
      <c r="K130" s="100">
        <v>90</v>
      </c>
      <c r="L130" s="88">
        <v>41954</v>
      </c>
      <c r="M130" s="88">
        <v>41957</v>
      </c>
      <c r="N130" s="88">
        <v>42051</v>
      </c>
      <c r="O130" s="180" t="s">
        <v>831</v>
      </c>
      <c r="P130" s="22" t="s">
        <v>681</v>
      </c>
      <c r="Q130" s="84" t="s">
        <v>682</v>
      </c>
      <c r="R130" s="183" t="s">
        <v>495</v>
      </c>
      <c r="S130" s="81">
        <v>41899</v>
      </c>
      <c r="T130" s="22" t="s">
        <v>832</v>
      </c>
      <c r="U130" s="22" t="s">
        <v>490</v>
      </c>
      <c r="V130" s="98" t="s">
        <v>485</v>
      </c>
      <c r="W130" s="22" t="s">
        <v>485</v>
      </c>
      <c r="X130" s="22"/>
      <c r="Y130" s="192">
        <v>115</v>
      </c>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c r="EO130" s="68"/>
      <c r="EP130" s="68"/>
      <c r="EQ130" s="68"/>
      <c r="ER130" s="68"/>
      <c r="ES130" s="68"/>
      <c r="ET130" s="68"/>
      <c r="EU130" s="68"/>
      <c r="EV130" s="68"/>
      <c r="EW130" s="68"/>
      <c r="EX130" s="68"/>
      <c r="EY130" s="68"/>
      <c r="EZ130" s="68"/>
      <c r="FA130" s="68"/>
      <c r="FB130" s="68"/>
      <c r="FC130" s="68"/>
      <c r="FD130" s="68"/>
      <c r="FE130" s="68"/>
      <c r="FF130" s="68"/>
      <c r="FG130" s="68"/>
      <c r="FH130" s="68"/>
      <c r="FI130" s="68"/>
      <c r="FJ130" s="68"/>
      <c r="FK130" s="68"/>
      <c r="FL130" s="68"/>
      <c r="FM130" s="68"/>
      <c r="FN130" s="68"/>
      <c r="FO130" s="68"/>
      <c r="FP130" s="68"/>
      <c r="FQ130" s="68"/>
      <c r="FR130" s="68"/>
      <c r="FS130" s="68"/>
      <c r="FT130" s="68"/>
      <c r="FU130" s="68"/>
      <c r="FV130" s="68"/>
      <c r="FW130" s="68"/>
      <c r="FX130" s="68"/>
      <c r="FY130" s="68"/>
      <c r="FZ130" s="68"/>
      <c r="GA130" s="68"/>
      <c r="GB130" s="68"/>
      <c r="GC130" s="68"/>
      <c r="GD130" s="68"/>
      <c r="GE130" s="68"/>
      <c r="GF130" s="68"/>
      <c r="GG130" s="68"/>
      <c r="GH130" s="68"/>
      <c r="GI130" s="68"/>
      <c r="GJ130" s="68"/>
      <c r="GK130" s="68"/>
      <c r="GL130" s="68"/>
      <c r="GM130" s="68"/>
      <c r="GN130" s="68"/>
      <c r="GO130" s="68"/>
      <c r="GP130" s="68"/>
      <c r="GQ130" s="68"/>
      <c r="GR130" s="68"/>
      <c r="GS130" s="68"/>
      <c r="GT130" s="68"/>
      <c r="GU130" s="68"/>
      <c r="GV130" s="68"/>
      <c r="GW130" s="68"/>
      <c r="GX130" s="68"/>
      <c r="GY130" s="68"/>
      <c r="GZ130" s="68"/>
      <c r="HA130" s="68"/>
      <c r="HB130" s="68"/>
      <c r="HC130" s="68"/>
      <c r="HD130" s="68"/>
      <c r="HE130" s="68"/>
      <c r="HF130" s="68"/>
      <c r="HG130" s="68"/>
      <c r="HH130" s="68"/>
      <c r="HI130" s="68"/>
      <c r="HJ130" s="68"/>
      <c r="HK130" s="68"/>
      <c r="HL130" s="68"/>
      <c r="HM130" s="68"/>
      <c r="HN130" s="68"/>
      <c r="HO130" s="68"/>
      <c r="HP130" s="68"/>
      <c r="HQ130" s="68"/>
      <c r="HR130" s="68"/>
      <c r="HS130" s="68"/>
      <c r="HT130" s="68"/>
      <c r="HU130" s="68"/>
      <c r="HV130" s="68"/>
      <c r="HW130" s="68"/>
      <c r="HX130" s="68"/>
      <c r="HY130" s="68"/>
      <c r="HZ130" s="68"/>
      <c r="IA130" s="68"/>
      <c r="IB130" s="68"/>
      <c r="IC130" s="68"/>
      <c r="ID130" s="68"/>
      <c r="IE130" s="68"/>
      <c r="IF130" s="68"/>
      <c r="IG130" s="68"/>
    </row>
    <row r="131" spans="1:241" s="21" customFormat="1" ht="138.75" customHeight="1">
      <c r="A131" s="192">
        <v>116</v>
      </c>
      <c r="B131" s="183" t="s">
        <v>17</v>
      </c>
      <c r="C131" s="105" t="s">
        <v>163</v>
      </c>
      <c r="D131" s="84" t="s">
        <v>172</v>
      </c>
      <c r="E131" s="64" t="s">
        <v>47</v>
      </c>
      <c r="F131" s="22" t="s">
        <v>67</v>
      </c>
      <c r="G131" s="22" t="s">
        <v>112</v>
      </c>
      <c r="H131" s="182">
        <v>14000000</v>
      </c>
      <c r="I131" s="182">
        <v>14000000</v>
      </c>
      <c r="J131" s="85">
        <f t="shared" si="7"/>
        <v>0</v>
      </c>
      <c r="K131" s="20">
        <v>60</v>
      </c>
      <c r="L131" s="81">
        <v>41964</v>
      </c>
      <c r="M131" s="81">
        <v>41964</v>
      </c>
      <c r="N131" s="81">
        <v>42025</v>
      </c>
      <c r="O131" s="180" t="s">
        <v>851</v>
      </c>
      <c r="P131" s="66" t="s">
        <v>852</v>
      </c>
      <c r="Q131" s="84" t="s">
        <v>853</v>
      </c>
      <c r="R131" s="183" t="s">
        <v>495</v>
      </c>
      <c r="S131" s="81">
        <v>41944</v>
      </c>
      <c r="T131" s="22" t="s">
        <v>854</v>
      </c>
      <c r="U131" s="22" t="s">
        <v>490</v>
      </c>
      <c r="V131" s="174"/>
      <c r="W131" s="174"/>
      <c r="X131" s="174"/>
      <c r="Y131" s="192">
        <v>116</v>
      </c>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68"/>
      <c r="FH131" s="68"/>
      <c r="FI131" s="68"/>
      <c r="FJ131" s="68"/>
      <c r="FK131" s="68"/>
      <c r="FL131" s="68"/>
      <c r="FM131" s="68"/>
      <c r="FN131" s="68"/>
      <c r="FO131" s="68"/>
      <c r="FP131" s="68"/>
      <c r="FQ131" s="68"/>
      <c r="FR131" s="68"/>
      <c r="FS131" s="68"/>
      <c r="FT131" s="68"/>
      <c r="FU131" s="68"/>
      <c r="FV131" s="68"/>
      <c r="FW131" s="68"/>
      <c r="FX131" s="68"/>
      <c r="FY131" s="68"/>
      <c r="FZ131" s="68"/>
      <c r="GA131" s="68"/>
      <c r="GB131" s="68"/>
      <c r="GC131" s="68"/>
      <c r="GD131" s="68"/>
      <c r="GE131" s="68"/>
      <c r="GF131" s="68"/>
      <c r="GG131" s="68"/>
      <c r="GH131" s="68"/>
      <c r="GI131" s="68"/>
      <c r="GJ131" s="68"/>
      <c r="GK131" s="68"/>
      <c r="GL131" s="68"/>
      <c r="GM131" s="68"/>
      <c r="GN131" s="68"/>
      <c r="GO131" s="68"/>
      <c r="GP131" s="68"/>
      <c r="GQ131" s="68"/>
      <c r="GR131" s="68"/>
      <c r="GS131" s="68"/>
      <c r="GT131" s="68"/>
      <c r="GU131" s="68"/>
      <c r="GV131" s="68"/>
      <c r="GW131" s="68"/>
      <c r="GX131" s="68"/>
      <c r="GY131" s="68"/>
      <c r="GZ131" s="68"/>
      <c r="HA131" s="68"/>
      <c r="HB131" s="68"/>
      <c r="HC131" s="68"/>
      <c r="HD131" s="68"/>
      <c r="HE131" s="68"/>
      <c r="HF131" s="68"/>
      <c r="HG131" s="68"/>
      <c r="HH131" s="68"/>
      <c r="HI131" s="68"/>
      <c r="HJ131" s="68"/>
      <c r="HK131" s="68"/>
      <c r="HL131" s="68"/>
      <c r="HM131" s="68"/>
      <c r="HN131" s="68"/>
      <c r="HO131" s="68"/>
      <c r="HP131" s="68"/>
      <c r="HQ131" s="68"/>
      <c r="HR131" s="68"/>
      <c r="HS131" s="68"/>
      <c r="HT131" s="68"/>
      <c r="HU131" s="68"/>
      <c r="HV131" s="68"/>
      <c r="HW131" s="68"/>
      <c r="HX131" s="68"/>
      <c r="HY131" s="68"/>
      <c r="HZ131" s="68"/>
      <c r="IA131" s="68"/>
      <c r="IB131" s="68"/>
      <c r="IC131" s="68"/>
      <c r="ID131" s="68"/>
      <c r="IE131" s="68"/>
      <c r="IF131" s="68"/>
      <c r="IG131" s="68"/>
    </row>
    <row r="132" spans="1:241" s="21" customFormat="1" ht="168" customHeight="1">
      <c r="A132" s="191">
        <v>117</v>
      </c>
      <c r="B132" s="183" t="s">
        <v>686</v>
      </c>
      <c r="C132" s="105" t="s">
        <v>163</v>
      </c>
      <c r="D132" s="84" t="s">
        <v>172</v>
      </c>
      <c r="E132" s="64" t="s">
        <v>47</v>
      </c>
      <c r="F132" s="22" t="s">
        <v>67</v>
      </c>
      <c r="G132" s="22" t="s">
        <v>112</v>
      </c>
      <c r="H132" s="113">
        <v>24150000</v>
      </c>
      <c r="I132" s="112">
        <v>24150000</v>
      </c>
      <c r="J132" s="85">
        <f t="shared" si="7"/>
        <v>0</v>
      </c>
      <c r="K132" s="114">
        <v>90</v>
      </c>
      <c r="L132" s="81">
        <v>41920</v>
      </c>
      <c r="M132" s="81">
        <v>41920</v>
      </c>
      <c r="N132" s="81">
        <v>42011</v>
      </c>
      <c r="O132" s="180" t="s">
        <v>683</v>
      </c>
      <c r="P132" s="22" t="s">
        <v>684</v>
      </c>
      <c r="Q132" s="22" t="s">
        <v>685</v>
      </c>
      <c r="R132" s="183" t="s">
        <v>688</v>
      </c>
      <c r="S132" s="81">
        <v>41913</v>
      </c>
      <c r="T132" s="22" t="s">
        <v>705</v>
      </c>
      <c r="U132" s="22" t="s">
        <v>490</v>
      </c>
      <c r="V132" s="22" t="s">
        <v>491</v>
      </c>
      <c r="W132" s="98" t="s">
        <v>521</v>
      </c>
      <c r="X132" s="98"/>
      <c r="Y132" s="191">
        <v>117</v>
      </c>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c r="EO132" s="68"/>
      <c r="EP132" s="68"/>
      <c r="EQ132" s="68"/>
      <c r="ER132" s="68"/>
      <c r="ES132" s="68"/>
      <c r="ET132" s="68"/>
      <c r="EU132" s="68"/>
      <c r="EV132" s="68"/>
      <c r="EW132" s="68"/>
      <c r="EX132" s="68"/>
      <c r="EY132" s="68"/>
      <c r="EZ132" s="68"/>
      <c r="FA132" s="68"/>
      <c r="FB132" s="68"/>
      <c r="FC132" s="68"/>
      <c r="FD132" s="68"/>
      <c r="FE132" s="68"/>
      <c r="FF132" s="68"/>
      <c r="FG132" s="68"/>
      <c r="FH132" s="68"/>
      <c r="FI132" s="68"/>
      <c r="FJ132" s="68"/>
      <c r="FK132" s="68"/>
      <c r="FL132" s="68"/>
      <c r="FM132" s="68"/>
      <c r="FN132" s="68"/>
      <c r="FO132" s="68"/>
      <c r="FP132" s="68"/>
      <c r="FQ132" s="68"/>
      <c r="FR132" s="68"/>
      <c r="FS132" s="68"/>
      <c r="FT132" s="68"/>
      <c r="FU132" s="68"/>
      <c r="FV132" s="68"/>
      <c r="FW132" s="68"/>
      <c r="FX132" s="68"/>
      <c r="FY132" s="68"/>
      <c r="FZ132" s="68"/>
      <c r="GA132" s="68"/>
      <c r="GB132" s="68"/>
      <c r="GC132" s="68"/>
      <c r="GD132" s="68"/>
      <c r="GE132" s="68"/>
      <c r="GF132" s="68"/>
      <c r="GG132" s="68"/>
      <c r="GH132" s="68"/>
      <c r="GI132" s="68"/>
      <c r="GJ132" s="68"/>
      <c r="GK132" s="68"/>
      <c r="GL132" s="68"/>
      <c r="GM132" s="68"/>
      <c r="GN132" s="68"/>
      <c r="GO132" s="68"/>
      <c r="GP132" s="68"/>
      <c r="GQ132" s="68"/>
      <c r="GR132" s="68"/>
      <c r="GS132" s="68"/>
      <c r="GT132" s="68"/>
      <c r="GU132" s="68"/>
      <c r="GV132" s="68"/>
      <c r="GW132" s="68"/>
      <c r="GX132" s="68"/>
      <c r="GY132" s="68"/>
      <c r="GZ132" s="68"/>
      <c r="HA132" s="68"/>
      <c r="HB132" s="68"/>
      <c r="HC132" s="68"/>
      <c r="HD132" s="68"/>
      <c r="HE132" s="68"/>
      <c r="HF132" s="68"/>
      <c r="HG132" s="68"/>
      <c r="HH132" s="68"/>
      <c r="HI132" s="68"/>
      <c r="HJ132" s="68"/>
      <c r="HK132" s="68"/>
      <c r="HL132" s="68"/>
      <c r="HM132" s="68"/>
      <c r="HN132" s="68"/>
      <c r="HO132" s="68"/>
      <c r="HP132" s="68"/>
      <c r="HQ132" s="68"/>
      <c r="HR132" s="68"/>
      <c r="HS132" s="68"/>
      <c r="HT132" s="68"/>
      <c r="HU132" s="68"/>
      <c r="HV132" s="68"/>
      <c r="HW132" s="68"/>
      <c r="HX132" s="68"/>
      <c r="HY132" s="68"/>
      <c r="HZ132" s="68"/>
      <c r="IA132" s="68"/>
      <c r="IB132" s="68"/>
      <c r="IC132" s="68"/>
      <c r="ID132" s="68"/>
      <c r="IE132" s="68"/>
      <c r="IF132" s="68"/>
      <c r="IG132" s="68"/>
    </row>
    <row r="133" spans="1:241" s="21" customFormat="1" ht="121.5" customHeight="1">
      <c r="A133" s="191">
        <v>118</v>
      </c>
      <c r="B133" s="183" t="s">
        <v>711</v>
      </c>
      <c r="C133" s="105" t="s">
        <v>163</v>
      </c>
      <c r="D133" s="84" t="s">
        <v>172</v>
      </c>
      <c r="E133" s="64" t="s">
        <v>47</v>
      </c>
      <c r="F133" s="22" t="s">
        <v>67</v>
      </c>
      <c r="G133" s="22" t="s">
        <v>112</v>
      </c>
      <c r="H133" s="182">
        <v>21000000</v>
      </c>
      <c r="I133" s="182">
        <v>21000000</v>
      </c>
      <c r="J133" s="85">
        <f t="shared" si="7"/>
        <v>0</v>
      </c>
      <c r="K133" s="20">
        <v>90</v>
      </c>
      <c r="L133" s="79">
        <v>41922</v>
      </c>
      <c r="M133" s="79">
        <v>41927</v>
      </c>
      <c r="N133" s="79">
        <v>42018</v>
      </c>
      <c r="O133" s="180" t="s">
        <v>723</v>
      </c>
      <c r="P133" s="22" t="s">
        <v>839</v>
      </c>
      <c r="Q133" s="84" t="s">
        <v>687</v>
      </c>
      <c r="R133" s="22" t="s">
        <v>838</v>
      </c>
      <c r="S133" s="81">
        <v>41913</v>
      </c>
      <c r="T133" s="66" t="s">
        <v>840</v>
      </c>
      <c r="U133" s="22" t="s">
        <v>490</v>
      </c>
      <c r="V133" s="22"/>
      <c r="W133" s="22" t="s">
        <v>485</v>
      </c>
      <c r="X133" s="22"/>
      <c r="Y133" s="191">
        <v>118</v>
      </c>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c r="EO133" s="68"/>
      <c r="EP133" s="68"/>
      <c r="EQ133" s="68"/>
      <c r="ER133" s="68"/>
      <c r="ES133" s="68"/>
      <c r="ET133" s="68"/>
      <c r="EU133" s="68"/>
      <c r="EV133" s="68"/>
      <c r="EW133" s="68"/>
      <c r="EX133" s="68"/>
      <c r="EY133" s="68"/>
      <c r="EZ133" s="68"/>
      <c r="FA133" s="68"/>
      <c r="FB133" s="68"/>
      <c r="FC133" s="68"/>
      <c r="FD133" s="68"/>
      <c r="FE133" s="68"/>
      <c r="FF133" s="68"/>
      <c r="FG133" s="68"/>
      <c r="FH133" s="68"/>
      <c r="FI133" s="68"/>
      <c r="FJ133" s="68"/>
      <c r="FK133" s="68"/>
      <c r="FL133" s="68"/>
      <c r="FM133" s="68"/>
      <c r="FN133" s="68"/>
      <c r="FO133" s="68"/>
      <c r="FP133" s="68"/>
      <c r="FQ133" s="68"/>
      <c r="FR133" s="68"/>
      <c r="FS133" s="68"/>
      <c r="FT133" s="68"/>
      <c r="FU133" s="68"/>
      <c r="FV133" s="68"/>
      <c r="FW133" s="68"/>
      <c r="FX133" s="68"/>
      <c r="FY133" s="68"/>
      <c r="FZ133" s="68"/>
      <c r="GA133" s="68"/>
      <c r="GB133" s="68"/>
      <c r="GC133" s="68"/>
      <c r="GD133" s="68"/>
      <c r="GE133" s="68"/>
      <c r="GF133" s="68"/>
      <c r="GG133" s="68"/>
      <c r="GH133" s="68"/>
      <c r="GI133" s="68"/>
      <c r="GJ133" s="68"/>
      <c r="GK133" s="68"/>
      <c r="GL133" s="68"/>
      <c r="GM133" s="68"/>
      <c r="GN133" s="68"/>
      <c r="GO133" s="68"/>
      <c r="GP133" s="68"/>
      <c r="GQ133" s="68"/>
      <c r="GR133" s="68"/>
      <c r="GS133" s="68"/>
      <c r="GT133" s="68"/>
      <c r="GU133" s="68"/>
      <c r="GV133" s="68"/>
      <c r="GW133" s="68"/>
      <c r="GX133" s="68"/>
      <c r="GY133" s="68"/>
      <c r="GZ133" s="68"/>
      <c r="HA133" s="68"/>
      <c r="HB133" s="68"/>
      <c r="HC133" s="68"/>
      <c r="HD133" s="68"/>
      <c r="HE133" s="68"/>
      <c r="HF133" s="68"/>
      <c r="HG133" s="68"/>
      <c r="HH133" s="68"/>
      <c r="HI133" s="68"/>
      <c r="HJ133" s="68"/>
      <c r="HK133" s="68"/>
      <c r="HL133" s="68"/>
      <c r="HM133" s="68"/>
      <c r="HN133" s="68"/>
      <c r="HO133" s="68"/>
      <c r="HP133" s="68"/>
      <c r="HQ133" s="68"/>
      <c r="HR133" s="68"/>
      <c r="HS133" s="68"/>
      <c r="HT133" s="68"/>
      <c r="HU133" s="68"/>
      <c r="HV133" s="68"/>
      <c r="HW133" s="68"/>
      <c r="HX133" s="68"/>
      <c r="HY133" s="68"/>
      <c r="HZ133" s="68"/>
      <c r="IA133" s="68"/>
      <c r="IB133" s="68"/>
      <c r="IC133" s="68"/>
      <c r="ID133" s="68"/>
      <c r="IE133" s="68"/>
      <c r="IF133" s="68"/>
      <c r="IG133" s="68"/>
    </row>
    <row r="134" spans="1:241" s="21" customFormat="1" ht="117" customHeight="1">
      <c r="A134" s="191">
        <v>119</v>
      </c>
      <c r="B134" s="183" t="s">
        <v>711</v>
      </c>
      <c r="C134" s="105" t="s">
        <v>163</v>
      </c>
      <c r="D134" s="84" t="s">
        <v>172</v>
      </c>
      <c r="E134" s="64" t="s">
        <v>47</v>
      </c>
      <c r="F134" s="22" t="s">
        <v>67</v>
      </c>
      <c r="G134" s="22" t="s">
        <v>112</v>
      </c>
      <c r="H134" s="182">
        <v>21000000</v>
      </c>
      <c r="I134" s="182">
        <v>21000000</v>
      </c>
      <c r="J134" s="85">
        <f aca="true" t="shared" si="8" ref="J134:J143">H134-I134</f>
        <v>0</v>
      </c>
      <c r="K134" s="20">
        <v>90</v>
      </c>
      <c r="L134" s="79">
        <v>41922</v>
      </c>
      <c r="M134" s="79">
        <v>41927</v>
      </c>
      <c r="N134" s="79">
        <v>42018</v>
      </c>
      <c r="O134" s="180" t="s">
        <v>723</v>
      </c>
      <c r="P134" s="22" t="s">
        <v>839</v>
      </c>
      <c r="Q134" s="84" t="s">
        <v>687</v>
      </c>
      <c r="R134" s="22" t="s">
        <v>838</v>
      </c>
      <c r="S134" s="81">
        <v>41913</v>
      </c>
      <c r="T134" s="66" t="s">
        <v>841</v>
      </c>
      <c r="U134" s="22" t="s">
        <v>490</v>
      </c>
      <c r="V134" s="22"/>
      <c r="W134" s="22" t="s">
        <v>485</v>
      </c>
      <c r="X134" s="22"/>
      <c r="Y134" s="191">
        <v>119</v>
      </c>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c r="EO134" s="68"/>
      <c r="EP134" s="68"/>
      <c r="EQ134" s="68"/>
      <c r="ER134" s="68"/>
      <c r="ES134" s="68"/>
      <c r="ET134" s="68"/>
      <c r="EU134" s="68"/>
      <c r="EV134" s="68"/>
      <c r="EW134" s="68"/>
      <c r="EX134" s="68"/>
      <c r="EY134" s="68"/>
      <c r="EZ134" s="68"/>
      <c r="FA134" s="68"/>
      <c r="FB134" s="68"/>
      <c r="FC134" s="68"/>
      <c r="FD134" s="68"/>
      <c r="FE134" s="68"/>
      <c r="FF134" s="68"/>
      <c r="FG134" s="68"/>
      <c r="FH134" s="68"/>
      <c r="FI134" s="68"/>
      <c r="FJ134" s="68"/>
      <c r="FK134" s="68"/>
      <c r="FL134" s="68"/>
      <c r="FM134" s="68"/>
      <c r="FN134" s="68"/>
      <c r="FO134" s="68"/>
      <c r="FP134" s="68"/>
      <c r="FQ134" s="68"/>
      <c r="FR134" s="68"/>
      <c r="FS134" s="68"/>
      <c r="FT134" s="68"/>
      <c r="FU134" s="68"/>
      <c r="FV134" s="68"/>
      <c r="FW134" s="68"/>
      <c r="FX134" s="68"/>
      <c r="FY134" s="68"/>
      <c r="FZ134" s="68"/>
      <c r="GA134" s="68"/>
      <c r="GB134" s="68"/>
      <c r="GC134" s="68"/>
      <c r="GD134" s="68"/>
      <c r="GE134" s="68"/>
      <c r="GF134" s="68"/>
      <c r="GG134" s="68"/>
      <c r="GH134" s="68"/>
      <c r="GI134" s="68"/>
      <c r="GJ134" s="68"/>
      <c r="GK134" s="68"/>
      <c r="GL134" s="68"/>
      <c r="GM134" s="68"/>
      <c r="GN134" s="68"/>
      <c r="GO134" s="68"/>
      <c r="GP134" s="68"/>
      <c r="GQ134" s="68"/>
      <c r="GR134" s="68"/>
      <c r="GS134" s="68"/>
      <c r="GT134" s="68"/>
      <c r="GU134" s="68"/>
      <c r="GV134" s="68"/>
      <c r="GW134" s="68"/>
      <c r="GX134" s="68"/>
      <c r="GY134" s="68"/>
      <c r="GZ134" s="68"/>
      <c r="HA134" s="68"/>
      <c r="HB134" s="68"/>
      <c r="HC134" s="68"/>
      <c r="HD134" s="68"/>
      <c r="HE134" s="68"/>
      <c r="HF134" s="68"/>
      <c r="HG134" s="68"/>
      <c r="HH134" s="68"/>
      <c r="HI134" s="68"/>
      <c r="HJ134" s="68"/>
      <c r="HK134" s="68"/>
      <c r="HL134" s="68"/>
      <c r="HM134" s="68"/>
      <c r="HN134" s="68"/>
      <c r="HO134" s="68"/>
      <c r="HP134" s="68"/>
      <c r="HQ134" s="68"/>
      <c r="HR134" s="68"/>
      <c r="HS134" s="68"/>
      <c r="HT134" s="68"/>
      <c r="HU134" s="68"/>
      <c r="HV134" s="68"/>
      <c r="HW134" s="68"/>
      <c r="HX134" s="68"/>
      <c r="HY134" s="68"/>
      <c r="HZ134" s="68"/>
      <c r="IA134" s="68"/>
      <c r="IB134" s="68"/>
      <c r="IC134" s="68"/>
      <c r="ID134" s="68"/>
      <c r="IE134" s="68"/>
      <c r="IF134" s="68"/>
      <c r="IG134" s="68"/>
    </row>
    <row r="135" spans="1:241" s="21" customFormat="1" ht="113.25" customHeight="1">
      <c r="A135" s="191">
        <v>120</v>
      </c>
      <c r="B135" s="183" t="s">
        <v>711</v>
      </c>
      <c r="C135" s="105" t="s">
        <v>163</v>
      </c>
      <c r="D135" s="84" t="s">
        <v>172</v>
      </c>
      <c r="E135" s="64" t="s">
        <v>47</v>
      </c>
      <c r="F135" s="22" t="s">
        <v>67</v>
      </c>
      <c r="G135" s="22" t="s">
        <v>112</v>
      </c>
      <c r="H135" s="182">
        <v>21000000</v>
      </c>
      <c r="I135" s="182">
        <v>21000000</v>
      </c>
      <c r="J135" s="85">
        <f t="shared" si="8"/>
        <v>0</v>
      </c>
      <c r="K135" s="20">
        <v>90</v>
      </c>
      <c r="L135" s="81">
        <v>41922</v>
      </c>
      <c r="M135" s="81">
        <v>41950</v>
      </c>
      <c r="N135" s="81">
        <v>42041</v>
      </c>
      <c r="O135" s="180" t="s">
        <v>723</v>
      </c>
      <c r="P135" s="22" t="s">
        <v>839</v>
      </c>
      <c r="Q135" s="84" t="s">
        <v>687</v>
      </c>
      <c r="R135" s="22" t="s">
        <v>838</v>
      </c>
      <c r="S135" s="81">
        <v>41913</v>
      </c>
      <c r="T135" s="66" t="s">
        <v>842</v>
      </c>
      <c r="U135" s="22" t="s">
        <v>490</v>
      </c>
      <c r="V135" s="22"/>
      <c r="W135" s="22" t="s">
        <v>485</v>
      </c>
      <c r="X135" s="22"/>
      <c r="Y135" s="191">
        <v>120</v>
      </c>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c r="EO135" s="68"/>
      <c r="EP135" s="68"/>
      <c r="EQ135" s="68"/>
      <c r="ER135" s="68"/>
      <c r="ES135" s="68"/>
      <c r="ET135" s="68"/>
      <c r="EU135" s="68"/>
      <c r="EV135" s="68"/>
      <c r="EW135" s="68"/>
      <c r="EX135" s="68"/>
      <c r="EY135" s="68"/>
      <c r="EZ135" s="68"/>
      <c r="FA135" s="68"/>
      <c r="FB135" s="68"/>
      <c r="FC135" s="68"/>
      <c r="FD135" s="68"/>
      <c r="FE135" s="68"/>
      <c r="FF135" s="68"/>
      <c r="FG135" s="68"/>
      <c r="FH135" s="68"/>
      <c r="FI135" s="68"/>
      <c r="FJ135" s="68"/>
      <c r="FK135" s="68"/>
      <c r="FL135" s="68"/>
      <c r="FM135" s="68"/>
      <c r="FN135" s="68"/>
      <c r="FO135" s="68"/>
      <c r="FP135" s="68"/>
      <c r="FQ135" s="68"/>
      <c r="FR135" s="68"/>
      <c r="FS135" s="68"/>
      <c r="FT135" s="68"/>
      <c r="FU135" s="68"/>
      <c r="FV135" s="68"/>
      <c r="FW135" s="68"/>
      <c r="FX135" s="68"/>
      <c r="FY135" s="68"/>
      <c r="FZ135" s="68"/>
      <c r="GA135" s="68"/>
      <c r="GB135" s="68"/>
      <c r="GC135" s="68"/>
      <c r="GD135" s="68"/>
      <c r="GE135" s="68"/>
      <c r="GF135" s="68"/>
      <c r="GG135" s="68"/>
      <c r="GH135" s="68"/>
      <c r="GI135" s="68"/>
      <c r="GJ135" s="68"/>
      <c r="GK135" s="68"/>
      <c r="GL135" s="68"/>
      <c r="GM135" s="68"/>
      <c r="GN135" s="68"/>
      <c r="GO135" s="68"/>
      <c r="GP135" s="68"/>
      <c r="GQ135" s="68"/>
      <c r="GR135" s="68"/>
      <c r="GS135" s="68"/>
      <c r="GT135" s="68"/>
      <c r="GU135" s="68"/>
      <c r="GV135" s="68"/>
      <c r="GW135" s="68"/>
      <c r="GX135" s="68"/>
      <c r="GY135" s="68"/>
      <c r="GZ135" s="68"/>
      <c r="HA135" s="68"/>
      <c r="HB135" s="68"/>
      <c r="HC135" s="68"/>
      <c r="HD135" s="68"/>
      <c r="HE135" s="68"/>
      <c r="HF135" s="68"/>
      <c r="HG135" s="68"/>
      <c r="HH135" s="68"/>
      <c r="HI135" s="68"/>
      <c r="HJ135" s="68"/>
      <c r="HK135" s="68"/>
      <c r="HL135" s="68"/>
      <c r="HM135" s="68"/>
      <c r="HN135" s="68"/>
      <c r="HO135" s="68"/>
      <c r="HP135" s="68"/>
      <c r="HQ135" s="68"/>
      <c r="HR135" s="68"/>
      <c r="HS135" s="68"/>
      <c r="HT135" s="68"/>
      <c r="HU135" s="68"/>
      <c r="HV135" s="68"/>
      <c r="HW135" s="68"/>
      <c r="HX135" s="68"/>
      <c r="HY135" s="68"/>
      <c r="HZ135" s="68"/>
      <c r="IA135" s="68"/>
      <c r="IB135" s="68"/>
      <c r="IC135" s="68"/>
      <c r="ID135" s="68"/>
      <c r="IE135" s="68"/>
      <c r="IF135" s="68"/>
      <c r="IG135" s="68"/>
    </row>
    <row r="136" spans="1:241" s="21" customFormat="1" ht="114" customHeight="1">
      <c r="A136" s="203">
        <v>121</v>
      </c>
      <c r="B136" s="183" t="s">
        <v>711</v>
      </c>
      <c r="C136" s="105" t="s">
        <v>163</v>
      </c>
      <c r="D136" s="84" t="s">
        <v>172</v>
      </c>
      <c r="E136" s="64" t="s">
        <v>47</v>
      </c>
      <c r="F136" s="22" t="s">
        <v>67</v>
      </c>
      <c r="G136" s="22" t="s">
        <v>112</v>
      </c>
      <c r="H136" s="182">
        <v>21000000</v>
      </c>
      <c r="I136" s="182">
        <v>21000000</v>
      </c>
      <c r="J136" s="85">
        <f t="shared" si="8"/>
        <v>0</v>
      </c>
      <c r="K136" s="20">
        <v>90</v>
      </c>
      <c r="L136" s="81">
        <v>41922</v>
      </c>
      <c r="M136" s="81">
        <v>41929</v>
      </c>
      <c r="N136" s="81">
        <v>42020</v>
      </c>
      <c r="O136" s="180" t="s">
        <v>723</v>
      </c>
      <c r="P136" s="22" t="s">
        <v>839</v>
      </c>
      <c r="Q136" s="84" t="s">
        <v>687</v>
      </c>
      <c r="R136" s="22" t="s">
        <v>838</v>
      </c>
      <c r="S136" s="81">
        <v>41913</v>
      </c>
      <c r="T136" s="66" t="s">
        <v>843</v>
      </c>
      <c r="U136" s="22" t="s">
        <v>490</v>
      </c>
      <c r="V136" s="22"/>
      <c r="W136" s="22" t="s">
        <v>485</v>
      </c>
      <c r="X136" s="22"/>
      <c r="Y136" s="203">
        <v>121</v>
      </c>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c r="EO136" s="68"/>
      <c r="EP136" s="68"/>
      <c r="EQ136" s="68"/>
      <c r="ER136" s="68"/>
      <c r="ES136" s="68"/>
      <c r="ET136" s="68"/>
      <c r="EU136" s="68"/>
      <c r="EV136" s="68"/>
      <c r="EW136" s="68"/>
      <c r="EX136" s="68"/>
      <c r="EY136" s="68"/>
      <c r="EZ136" s="68"/>
      <c r="FA136" s="68"/>
      <c r="FB136" s="68"/>
      <c r="FC136" s="68"/>
      <c r="FD136" s="68"/>
      <c r="FE136" s="68"/>
      <c r="FF136" s="68"/>
      <c r="FG136" s="68"/>
      <c r="FH136" s="68"/>
      <c r="FI136" s="68"/>
      <c r="FJ136" s="68"/>
      <c r="FK136" s="68"/>
      <c r="FL136" s="68"/>
      <c r="FM136" s="68"/>
      <c r="FN136" s="68"/>
      <c r="FO136" s="68"/>
      <c r="FP136" s="68"/>
      <c r="FQ136" s="68"/>
      <c r="FR136" s="68"/>
      <c r="FS136" s="68"/>
      <c r="FT136" s="68"/>
      <c r="FU136" s="68"/>
      <c r="FV136" s="68"/>
      <c r="FW136" s="68"/>
      <c r="FX136" s="68"/>
      <c r="FY136" s="68"/>
      <c r="FZ136" s="68"/>
      <c r="GA136" s="68"/>
      <c r="GB136" s="68"/>
      <c r="GC136" s="68"/>
      <c r="GD136" s="68"/>
      <c r="GE136" s="68"/>
      <c r="GF136" s="68"/>
      <c r="GG136" s="68"/>
      <c r="GH136" s="68"/>
      <c r="GI136" s="68"/>
      <c r="GJ136" s="68"/>
      <c r="GK136" s="68"/>
      <c r="GL136" s="68"/>
      <c r="GM136" s="68"/>
      <c r="GN136" s="68"/>
      <c r="GO136" s="68"/>
      <c r="GP136" s="68"/>
      <c r="GQ136" s="68"/>
      <c r="GR136" s="68"/>
      <c r="GS136" s="68"/>
      <c r="GT136" s="68"/>
      <c r="GU136" s="68"/>
      <c r="GV136" s="68"/>
      <c r="GW136" s="68"/>
      <c r="GX136" s="68"/>
      <c r="GY136" s="68"/>
      <c r="GZ136" s="68"/>
      <c r="HA136" s="68"/>
      <c r="HB136" s="68"/>
      <c r="HC136" s="68"/>
      <c r="HD136" s="68"/>
      <c r="HE136" s="68"/>
      <c r="HF136" s="68"/>
      <c r="HG136" s="68"/>
      <c r="HH136" s="68"/>
      <c r="HI136" s="68"/>
      <c r="HJ136" s="68"/>
      <c r="HK136" s="68"/>
      <c r="HL136" s="68"/>
      <c r="HM136" s="68"/>
      <c r="HN136" s="68"/>
      <c r="HO136" s="68"/>
      <c r="HP136" s="68"/>
      <c r="HQ136" s="68"/>
      <c r="HR136" s="68"/>
      <c r="HS136" s="68"/>
      <c r="HT136" s="68"/>
      <c r="HU136" s="68"/>
      <c r="HV136" s="68"/>
      <c r="HW136" s="68"/>
      <c r="HX136" s="68"/>
      <c r="HY136" s="68"/>
      <c r="HZ136" s="68"/>
      <c r="IA136" s="68"/>
      <c r="IB136" s="68"/>
      <c r="IC136" s="68"/>
      <c r="ID136" s="68"/>
      <c r="IE136" s="68"/>
      <c r="IF136" s="68"/>
      <c r="IG136" s="68"/>
    </row>
    <row r="137" spans="1:241" s="21" customFormat="1" ht="110.25" customHeight="1">
      <c r="A137" s="203">
        <v>122</v>
      </c>
      <c r="B137" s="183" t="s">
        <v>711</v>
      </c>
      <c r="C137" s="105" t="s">
        <v>163</v>
      </c>
      <c r="D137" s="84" t="s">
        <v>172</v>
      </c>
      <c r="E137" s="64" t="s">
        <v>47</v>
      </c>
      <c r="F137" s="22" t="s">
        <v>67</v>
      </c>
      <c r="G137" s="22" t="s">
        <v>112</v>
      </c>
      <c r="H137" s="182">
        <v>21000000</v>
      </c>
      <c r="I137" s="182">
        <v>21000000</v>
      </c>
      <c r="J137" s="85">
        <f t="shared" si="8"/>
        <v>0</v>
      </c>
      <c r="K137" s="20">
        <v>90</v>
      </c>
      <c r="L137" s="81">
        <v>41922</v>
      </c>
      <c r="M137" s="81">
        <v>41929</v>
      </c>
      <c r="N137" s="81">
        <v>42020</v>
      </c>
      <c r="O137" s="180" t="s">
        <v>723</v>
      </c>
      <c r="P137" s="22" t="s">
        <v>839</v>
      </c>
      <c r="Q137" s="84" t="s">
        <v>687</v>
      </c>
      <c r="R137" s="22" t="s">
        <v>838</v>
      </c>
      <c r="S137" s="81">
        <v>41913</v>
      </c>
      <c r="T137" s="66" t="s">
        <v>844</v>
      </c>
      <c r="U137" s="22" t="s">
        <v>490</v>
      </c>
      <c r="V137" s="22"/>
      <c r="W137" s="22" t="s">
        <v>485</v>
      </c>
      <c r="X137" s="22"/>
      <c r="Y137" s="203">
        <v>122</v>
      </c>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c r="FF137" s="68"/>
      <c r="FG137" s="68"/>
      <c r="FH137" s="68"/>
      <c r="FI137" s="68"/>
      <c r="FJ137" s="68"/>
      <c r="FK137" s="68"/>
      <c r="FL137" s="68"/>
      <c r="FM137" s="68"/>
      <c r="FN137" s="68"/>
      <c r="FO137" s="68"/>
      <c r="FP137" s="68"/>
      <c r="FQ137" s="68"/>
      <c r="FR137" s="68"/>
      <c r="FS137" s="68"/>
      <c r="FT137" s="68"/>
      <c r="FU137" s="68"/>
      <c r="FV137" s="68"/>
      <c r="FW137" s="68"/>
      <c r="FX137" s="68"/>
      <c r="FY137" s="68"/>
      <c r="FZ137" s="68"/>
      <c r="GA137" s="68"/>
      <c r="GB137" s="68"/>
      <c r="GC137" s="68"/>
      <c r="GD137" s="68"/>
      <c r="GE137" s="68"/>
      <c r="GF137" s="68"/>
      <c r="GG137" s="68"/>
      <c r="GH137" s="68"/>
      <c r="GI137" s="68"/>
      <c r="GJ137" s="68"/>
      <c r="GK137" s="68"/>
      <c r="GL137" s="68"/>
      <c r="GM137" s="68"/>
      <c r="GN137" s="68"/>
      <c r="GO137" s="68"/>
      <c r="GP137" s="68"/>
      <c r="GQ137" s="68"/>
      <c r="GR137" s="68"/>
      <c r="GS137" s="68"/>
      <c r="GT137" s="68"/>
      <c r="GU137" s="68"/>
      <c r="GV137" s="68"/>
      <c r="GW137" s="68"/>
      <c r="GX137" s="68"/>
      <c r="GY137" s="68"/>
      <c r="GZ137" s="68"/>
      <c r="HA137" s="68"/>
      <c r="HB137" s="68"/>
      <c r="HC137" s="68"/>
      <c r="HD137" s="68"/>
      <c r="HE137" s="68"/>
      <c r="HF137" s="68"/>
      <c r="HG137" s="68"/>
      <c r="HH137" s="68"/>
      <c r="HI137" s="68"/>
      <c r="HJ137" s="68"/>
      <c r="HK137" s="68"/>
      <c r="HL137" s="68"/>
      <c r="HM137" s="68"/>
      <c r="HN137" s="68"/>
      <c r="HO137" s="68"/>
      <c r="HP137" s="68"/>
      <c r="HQ137" s="68"/>
      <c r="HR137" s="68"/>
      <c r="HS137" s="68"/>
      <c r="HT137" s="68"/>
      <c r="HU137" s="68"/>
      <c r="HV137" s="68"/>
      <c r="HW137" s="68"/>
      <c r="HX137" s="68"/>
      <c r="HY137" s="68"/>
      <c r="HZ137" s="68"/>
      <c r="IA137" s="68"/>
      <c r="IB137" s="68"/>
      <c r="IC137" s="68"/>
      <c r="ID137" s="68"/>
      <c r="IE137" s="68"/>
      <c r="IF137" s="68"/>
      <c r="IG137" s="68"/>
    </row>
    <row r="138" spans="1:241" s="21" customFormat="1" ht="110.25" customHeight="1">
      <c r="A138" s="203">
        <v>123</v>
      </c>
      <c r="B138" s="183" t="s">
        <v>711</v>
      </c>
      <c r="C138" s="105" t="s">
        <v>163</v>
      </c>
      <c r="D138" s="84" t="s">
        <v>172</v>
      </c>
      <c r="E138" s="64" t="s">
        <v>47</v>
      </c>
      <c r="F138" s="22" t="s">
        <v>67</v>
      </c>
      <c r="G138" s="22" t="s">
        <v>112</v>
      </c>
      <c r="H138" s="182">
        <v>21000000</v>
      </c>
      <c r="I138" s="182">
        <v>21000000</v>
      </c>
      <c r="J138" s="85">
        <f t="shared" si="8"/>
        <v>0</v>
      </c>
      <c r="K138" s="20">
        <v>90</v>
      </c>
      <c r="L138" s="81">
        <v>41928</v>
      </c>
      <c r="M138" s="81">
        <v>41929</v>
      </c>
      <c r="N138" s="81">
        <v>42020</v>
      </c>
      <c r="O138" s="180" t="s">
        <v>723</v>
      </c>
      <c r="P138" s="22" t="s">
        <v>839</v>
      </c>
      <c r="Q138" s="84" t="s">
        <v>687</v>
      </c>
      <c r="R138" s="22" t="s">
        <v>838</v>
      </c>
      <c r="S138" s="81">
        <v>41913</v>
      </c>
      <c r="T138" s="66" t="s">
        <v>845</v>
      </c>
      <c r="U138" s="22" t="s">
        <v>490</v>
      </c>
      <c r="V138" s="22"/>
      <c r="W138" s="22" t="s">
        <v>485</v>
      </c>
      <c r="X138" s="22"/>
      <c r="Y138" s="203">
        <v>123</v>
      </c>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c r="ER138" s="68"/>
      <c r="ES138" s="68"/>
      <c r="ET138" s="68"/>
      <c r="EU138" s="68"/>
      <c r="EV138" s="68"/>
      <c r="EW138" s="68"/>
      <c r="EX138" s="68"/>
      <c r="EY138" s="68"/>
      <c r="EZ138" s="68"/>
      <c r="FA138" s="68"/>
      <c r="FB138" s="68"/>
      <c r="FC138" s="68"/>
      <c r="FD138" s="68"/>
      <c r="FE138" s="68"/>
      <c r="FF138" s="68"/>
      <c r="FG138" s="68"/>
      <c r="FH138" s="68"/>
      <c r="FI138" s="68"/>
      <c r="FJ138" s="68"/>
      <c r="FK138" s="68"/>
      <c r="FL138" s="68"/>
      <c r="FM138" s="68"/>
      <c r="FN138" s="68"/>
      <c r="FO138" s="68"/>
      <c r="FP138" s="68"/>
      <c r="FQ138" s="68"/>
      <c r="FR138" s="68"/>
      <c r="FS138" s="68"/>
      <c r="FT138" s="68"/>
      <c r="FU138" s="68"/>
      <c r="FV138" s="68"/>
      <c r="FW138" s="68"/>
      <c r="FX138" s="68"/>
      <c r="FY138" s="68"/>
      <c r="FZ138" s="68"/>
      <c r="GA138" s="68"/>
      <c r="GB138" s="68"/>
      <c r="GC138" s="68"/>
      <c r="GD138" s="68"/>
      <c r="GE138" s="68"/>
      <c r="GF138" s="68"/>
      <c r="GG138" s="68"/>
      <c r="GH138" s="68"/>
      <c r="GI138" s="68"/>
      <c r="GJ138" s="68"/>
      <c r="GK138" s="68"/>
      <c r="GL138" s="68"/>
      <c r="GM138" s="68"/>
      <c r="GN138" s="68"/>
      <c r="GO138" s="68"/>
      <c r="GP138" s="68"/>
      <c r="GQ138" s="68"/>
      <c r="GR138" s="68"/>
      <c r="GS138" s="68"/>
      <c r="GT138" s="68"/>
      <c r="GU138" s="68"/>
      <c r="GV138" s="68"/>
      <c r="GW138" s="68"/>
      <c r="GX138" s="68"/>
      <c r="GY138" s="68"/>
      <c r="GZ138" s="68"/>
      <c r="HA138" s="68"/>
      <c r="HB138" s="68"/>
      <c r="HC138" s="68"/>
      <c r="HD138" s="68"/>
      <c r="HE138" s="68"/>
      <c r="HF138" s="68"/>
      <c r="HG138" s="68"/>
      <c r="HH138" s="68"/>
      <c r="HI138" s="68"/>
      <c r="HJ138" s="68"/>
      <c r="HK138" s="68"/>
      <c r="HL138" s="68"/>
      <c r="HM138" s="68"/>
      <c r="HN138" s="68"/>
      <c r="HO138" s="68"/>
      <c r="HP138" s="68"/>
      <c r="HQ138" s="68"/>
      <c r="HR138" s="68"/>
      <c r="HS138" s="68"/>
      <c r="HT138" s="68"/>
      <c r="HU138" s="68"/>
      <c r="HV138" s="68"/>
      <c r="HW138" s="68"/>
      <c r="HX138" s="68"/>
      <c r="HY138" s="68"/>
      <c r="HZ138" s="68"/>
      <c r="IA138" s="68"/>
      <c r="IB138" s="68"/>
      <c r="IC138" s="68"/>
      <c r="ID138" s="68"/>
      <c r="IE138" s="68"/>
      <c r="IF138" s="68"/>
      <c r="IG138" s="68"/>
    </row>
    <row r="139" spans="1:241" s="21" customFormat="1" ht="111.75" customHeight="1">
      <c r="A139" s="203">
        <v>124</v>
      </c>
      <c r="B139" s="183" t="s">
        <v>711</v>
      </c>
      <c r="C139" s="105" t="s">
        <v>163</v>
      </c>
      <c r="D139" s="84" t="s">
        <v>172</v>
      </c>
      <c r="E139" s="64" t="s">
        <v>47</v>
      </c>
      <c r="F139" s="22" t="s">
        <v>67</v>
      </c>
      <c r="G139" s="22" t="s">
        <v>112</v>
      </c>
      <c r="H139" s="182">
        <v>21000000</v>
      </c>
      <c r="I139" s="182">
        <v>21000000</v>
      </c>
      <c r="J139" s="85">
        <f t="shared" si="8"/>
        <v>0</v>
      </c>
      <c r="K139" s="20">
        <v>90</v>
      </c>
      <c r="L139" s="81">
        <v>41928</v>
      </c>
      <c r="M139" s="81">
        <v>41931</v>
      </c>
      <c r="N139" s="81">
        <v>42022</v>
      </c>
      <c r="O139" s="180" t="s">
        <v>723</v>
      </c>
      <c r="P139" s="22" t="s">
        <v>839</v>
      </c>
      <c r="Q139" s="84" t="s">
        <v>687</v>
      </c>
      <c r="R139" s="22" t="s">
        <v>838</v>
      </c>
      <c r="S139" s="81">
        <v>41913</v>
      </c>
      <c r="T139" s="66" t="s">
        <v>846</v>
      </c>
      <c r="U139" s="22" t="s">
        <v>490</v>
      </c>
      <c r="V139" s="22"/>
      <c r="W139" s="22" t="s">
        <v>485</v>
      </c>
      <c r="X139" s="22"/>
      <c r="Y139" s="203">
        <v>124</v>
      </c>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c r="EZ139" s="68"/>
      <c r="FA139" s="68"/>
      <c r="FB139" s="68"/>
      <c r="FC139" s="68"/>
      <c r="FD139" s="68"/>
      <c r="FE139" s="68"/>
      <c r="FF139" s="68"/>
      <c r="FG139" s="68"/>
      <c r="FH139" s="68"/>
      <c r="FI139" s="68"/>
      <c r="FJ139" s="68"/>
      <c r="FK139" s="68"/>
      <c r="FL139" s="68"/>
      <c r="FM139" s="68"/>
      <c r="FN139" s="68"/>
      <c r="FO139" s="68"/>
      <c r="FP139" s="68"/>
      <c r="FQ139" s="68"/>
      <c r="FR139" s="68"/>
      <c r="FS139" s="68"/>
      <c r="FT139" s="68"/>
      <c r="FU139" s="68"/>
      <c r="FV139" s="68"/>
      <c r="FW139" s="68"/>
      <c r="FX139" s="68"/>
      <c r="FY139" s="68"/>
      <c r="FZ139" s="68"/>
      <c r="GA139" s="68"/>
      <c r="GB139" s="68"/>
      <c r="GC139" s="68"/>
      <c r="GD139" s="68"/>
      <c r="GE139" s="68"/>
      <c r="GF139" s="68"/>
      <c r="GG139" s="68"/>
      <c r="GH139" s="68"/>
      <c r="GI139" s="68"/>
      <c r="GJ139" s="68"/>
      <c r="GK139" s="68"/>
      <c r="GL139" s="68"/>
      <c r="GM139" s="68"/>
      <c r="GN139" s="68"/>
      <c r="GO139" s="68"/>
      <c r="GP139" s="68"/>
      <c r="GQ139" s="68"/>
      <c r="GR139" s="68"/>
      <c r="GS139" s="68"/>
      <c r="GT139" s="68"/>
      <c r="GU139" s="68"/>
      <c r="GV139" s="68"/>
      <c r="GW139" s="68"/>
      <c r="GX139" s="68"/>
      <c r="GY139" s="68"/>
      <c r="GZ139" s="68"/>
      <c r="HA139" s="68"/>
      <c r="HB139" s="68"/>
      <c r="HC139" s="68"/>
      <c r="HD139" s="68"/>
      <c r="HE139" s="68"/>
      <c r="HF139" s="68"/>
      <c r="HG139" s="68"/>
      <c r="HH139" s="68"/>
      <c r="HI139" s="68"/>
      <c r="HJ139" s="68"/>
      <c r="HK139" s="68"/>
      <c r="HL139" s="68"/>
      <c r="HM139" s="68"/>
      <c r="HN139" s="68"/>
      <c r="HO139" s="68"/>
      <c r="HP139" s="68"/>
      <c r="HQ139" s="68"/>
      <c r="HR139" s="68"/>
      <c r="HS139" s="68"/>
      <c r="HT139" s="68"/>
      <c r="HU139" s="68"/>
      <c r="HV139" s="68"/>
      <c r="HW139" s="68"/>
      <c r="HX139" s="68"/>
      <c r="HY139" s="68"/>
      <c r="HZ139" s="68"/>
      <c r="IA139" s="68"/>
      <c r="IB139" s="68"/>
      <c r="IC139" s="68"/>
      <c r="ID139" s="68"/>
      <c r="IE139" s="68"/>
      <c r="IF139" s="68"/>
      <c r="IG139" s="68"/>
    </row>
    <row r="140" spans="1:241" s="21" customFormat="1" ht="108.75" customHeight="1">
      <c r="A140" s="203">
        <v>125</v>
      </c>
      <c r="B140" s="183" t="s">
        <v>711</v>
      </c>
      <c r="C140" s="105" t="s">
        <v>163</v>
      </c>
      <c r="D140" s="84" t="s">
        <v>172</v>
      </c>
      <c r="E140" s="64" t="s">
        <v>47</v>
      </c>
      <c r="F140" s="22" t="s">
        <v>67</v>
      </c>
      <c r="G140" s="22" t="s">
        <v>112</v>
      </c>
      <c r="H140" s="182">
        <v>21000000</v>
      </c>
      <c r="I140" s="182">
        <v>21000000</v>
      </c>
      <c r="J140" s="85">
        <f t="shared" si="8"/>
        <v>0</v>
      </c>
      <c r="K140" s="20">
        <v>90</v>
      </c>
      <c r="L140" s="81">
        <v>41926</v>
      </c>
      <c r="M140" s="81">
        <v>41934</v>
      </c>
      <c r="N140" s="81">
        <v>42025</v>
      </c>
      <c r="O140" s="180" t="s">
        <v>723</v>
      </c>
      <c r="P140" s="22" t="s">
        <v>839</v>
      </c>
      <c r="Q140" s="84" t="s">
        <v>687</v>
      </c>
      <c r="R140" s="22" t="s">
        <v>838</v>
      </c>
      <c r="S140" s="81">
        <v>41913</v>
      </c>
      <c r="T140" s="66" t="s">
        <v>847</v>
      </c>
      <c r="U140" s="22" t="s">
        <v>490</v>
      </c>
      <c r="V140" s="22"/>
      <c r="W140" s="22" t="s">
        <v>485</v>
      </c>
      <c r="X140" s="22"/>
      <c r="Y140" s="203">
        <v>125</v>
      </c>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c r="EO140" s="68"/>
      <c r="EP140" s="68"/>
      <c r="EQ140" s="68"/>
      <c r="ER140" s="68"/>
      <c r="ES140" s="68"/>
      <c r="ET140" s="68"/>
      <c r="EU140" s="68"/>
      <c r="EV140" s="68"/>
      <c r="EW140" s="68"/>
      <c r="EX140" s="68"/>
      <c r="EY140" s="68"/>
      <c r="EZ140" s="68"/>
      <c r="FA140" s="68"/>
      <c r="FB140" s="68"/>
      <c r="FC140" s="68"/>
      <c r="FD140" s="68"/>
      <c r="FE140" s="68"/>
      <c r="FF140" s="68"/>
      <c r="FG140" s="68"/>
      <c r="FH140" s="68"/>
      <c r="FI140" s="68"/>
      <c r="FJ140" s="68"/>
      <c r="FK140" s="68"/>
      <c r="FL140" s="68"/>
      <c r="FM140" s="68"/>
      <c r="FN140" s="68"/>
      <c r="FO140" s="68"/>
      <c r="FP140" s="68"/>
      <c r="FQ140" s="68"/>
      <c r="FR140" s="68"/>
      <c r="FS140" s="68"/>
      <c r="FT140" s="68"/>
      <c r="FU140" s="68"/>
      <c r="FV140" s="68"/>
      <c r="FW140" s="68"/>
      <c r="FX140" s="68"/>
      <c r="FY140" s="68"/>
      <c r="FZ140" s="68"/>
      <c r="GA140" s="68"/>
      <c r="GB140" s="68"/>
      <c r="GC140" s="68"/>
      <c r="GD140" s="68"/>
      <c r="GE140" s="68"/>
      <c r="GF140" s="68"/>
      <c r="GG140" s="68"/>
      <c r="GH140" s="68"/>
      <c r="GI140" s="68"/>
      <c r="GJ140" s="68"/>
      <c r="GK140" s="68"/>
      <c r="GL140" s="68"/>
      <c r="GM140" s="68"/>
      <c r="GN140" s="68"/>
      <c r="GO140" s="68"/>
      <c r="GP140" s="68"/>
      <c r="GQ140" s="68"/>
      <c r="GR140" s="68"/>
      <c r="GS140" s="68"/>
      <c r="GT140" s="68"/>
      <c r="GU140" s="68"/>
      <c r="GV140" s="68"/>
      <c r="GW140" s="68"/>
      <c r="GX140" s="68"/>
      <c r="GY140" s="68"/>
      <c r="GZ140" s="68"/>
      <c r="HA140" s="68"/>
      <c r="HB140" s="68"/>
      <c r="HC140" s="68"/>
      <c r="HD140" s="68"/>
      <c r="HE140" s="68"/>
      <c r="HF140" s="68"/>
      <c r="HG140" s="68"/>
      <c r="HH140" s="68"/>
      <c r="HI140" s="68"/>
      <c r="HJ140" s="68"/>
      <c r="HK140" s="68"/>
      <c r="HL140" s="68"/>
      <c r="HM140" s="68"/>
      <c r="HN140" s="68"/>
      <c r="HO140" s="68"/>
      <c r="HP140" s="68"/>
      <c r="HQ140" s="68"/>
      <c r="HR140" s="68"/>
      <c r="HS140" s="68"/>
      <c r="HT140" s="68"/>
      <c r="HU140" s="68"/>
      <c r="HV140" s="68"/>
      <c r="HW140" s="68"/>
      <c r="HX140" s="68"/>
      <c r="HY140" s="68"/>
      <c r="HZ140" s="68"/>
      <c r="IA140" s="68"/>
      <c r="IB140" s="68"/>
      <c r="IC140" s="68"/>
      <c r="ID140" s="68"/>
      <c r="IE140" s="68"/>
      <c r="IF140" s="68"/>
      <c r="IG140" s="68"/>
    </row>
    <row r="141" spans="1:241" s="21" customFormat="1" ht="110.25" customHeight="1">
      <c r="A141" s="203">
        <v>126</v>
      </c>
      <c r="B141" s="183" t="s">
        <v>711</v>
      </c>
      <c r="C141" s="105" t="s">
        <v>163</v>
      </c>
      <c r="D141" s="84" t="s">
        <v>172</v>
      </c>
      <c r="E141" s="64" t="s">
        <v>47</v>
      </c>
      <c r="F141" s="22" t="s">
        <v>67</v>
      </c>
      <c r="G141" s="22" t="s">
        <v>112</v>
      </c>
      <c r="H141" s="182">
        <v>21000000</v>
      </c>
      <c r="I141" s="182">
        <v>21000000</v>
      </c>
      <c r="J141" s="85">
        <f t="shared" si="8"/>
        <v>0</v>
      </c>
      <c r="K141" s="20">
        <v>90</v>
      </c>
      <c r="L141" s="81">
        <v>41936</v>
      </c>
      <c r="M141" s="81">
        <v>41941</v>
      </c>
      <c r="N141" s="81">
        <v>42032</v>
      </c>
      <c r="O141" s="180" t="s">
        <v>723</v>
      </c>
      <c r="P141" s="22" t="s">
        <v>839</v>
      </c>
      <c r="Q141" s="84" t="s">
        <v>687</v>
      </c>
      <c r="R141" s="22" t="s">
        <v>838</v>
      </c>
      <c r="S141" s="81">
        <v>41913</v>
      </c>
      <c r="T141" s="66" t="s">
        <v>848</v>
      </c>
      <c r="U141" s="22" t="s">
        <v>490</v>
      </c>
      <c r="V141" s="22"/>
      <c r="W141" s="22" t="s">
        <v>485</v>
      </c>
      <c r="X141" s="22"/>
      <c r="Y141" s="203">
        <v>126</v>
      </c>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c r="EO141" s="68"/>
      <c r="EP141" s="68"/>
      <c r="EQ141" s="68"/>
      <c r="ER141" s="68"/>
      <c r="ES141" s="68"/>
      <c r="ET141" s="68"/>
      <c r="EU141" s="68"/>
      <c r="EV141" s="68"/>
      <c r="EW141" s="68"/>
      <c r="EX141" s="68"/>
      <c r="EY141" s="68"/>
      <c r="EZ141" s="68"/>
      <c r="FA141" s="68"/>
      <c r="FB141" s="68"/>
      <c r="FC141" s="68"/>
      <c r="FD141" s="68"/>
      <c r="FE141" s="68"/>
      <c r="FF141" s="68"/>
      <c r="FG141" s="68"/>
      <c r="FH141" s="68"/>
      <c r="FI141" s="68"/>
      <c r="FJ141" s="68"/>
      <c r="FK141" s="68"/>
      <c r="FL141" s="68"/>
      <c r="FM141" s="68"/>
      <c r="FN141" s="68"/>
      <c r="FO141" s="68"/>
      <c r="FP141" s="68"/>
      <c r="FQ141" s="68"/>
      <c r="FR141" s="68"/>
      <c r="FS141" s="68"/>
      <c r="FT141" s="68"/>
      <c r="FU141" s="68"/>
      <c r="FV141" s="68"/>
      <c r="FW141" s="68"/>
      <c r="FX141" s="68"/>
      <c r="FY141" s="68"/>
      <c r="FZ141" s="68"/>
      <c r="GA141" s="68"/>
      <c r="GB141" s="68"/>
      <c r="GC141" s="68"/>
      <c r="GD141" s="68"/>
      <c r="GE141" s="68"/>
      <c r="GF141" s="68"/>
      <c r="GG141" s="68"/>
      <c r="GH141" s="68"/>
      <c r="GI141" s="68"/>
      <c r="GJ141" s="68"/>
      <c r="GK141" s="68"/>
      <c r="GL141" s="68"/>
      <c r="GM141" s="68"/>
      <c r="GN141" s="68"/>
      <c r="GO141" s="68"/>
      <c r="GP141" s="68"/>
      <c r="GQ141" s="68"/>
      <c r="GR141" s="68"/>
      <c r="GS141" s="68"/>
      <c r="GT141" s="68"/>
      <c r="GU141" s="68"/>
      <c r="GV141" s="68"/>
      <c r="GW141" s="68"/>
      <c r="GX141" s="68"/>
      <c r="GY141" s="68"/>
      <c r="GZ141" s="68"/>
      <c r="HA141" s="68"/>
      <c r="HB141" s="68"/>
      <c r="HC141" s="68"/>
      <c r="HD141" s="68"/>
      <c r="HE141" s="68"/>
      <c r="HF141" s="68"/>
      <c r="HG141" s="68"/>
      <c r="HH141" s="68"/>
      <c r="HI141" s="68"/>
      <c r="HJ141" s="68"/>
      <c r="HK141" s="68"/>
      <c r="HL141" s="68"/>
      <c r="HM141" s="68"/>
      <c r="HN141" s="68"/>
      <c r="HO141" s="68"/>
      <c r="HP141" s="68"/>
      <c r="HQ141" s="68"/>
      <c r="HR141" s="68"/>
      <c r="HS141" s="68"/>
      <c r="HT141" s="68"/>
      <c r="HU141" s="68"/>
      <c r="HV141" s="68"/>
      <c r="HW141" s="68"/>
      <c r="HX141" s="68"/>
      <c r="HY141" s="68"/>
      <c r="HZ141" s="68"/>
      <c r="IA141" s="68"/>
      <c r="IB141" s="68"/>
      <c r="IC141" s="68"/>
      <c r="ID141" s="68"/>
      <c r="IE141" s="68"/>
      <c r="IF141" s="68"/>
      <c r="IG141" s="68"/>
    </row>
    <row r="142" spans="1:241" s="21" customFormat="1" ht="110.25" customHeight="1">
      <c r="A142" s="203">
        <v>126</v>
      </c>
      <c r="B142" s="183" t="s">
        <v>711</v>
      </c>
      <c r="C142" s="105" t="s">
        <v>163</v>
      </c>
      <c r="D142" s="84" t="s">
        <v>172</v>
      </c>
      <c r="E142" s="64" t="s">
        <v>47</v>
      </c>
      <c r="F142" s="22" t="s">
        <v>67</v>
      </c>
      <c r="G142" s="22" t="s">
        <v>112</v>
      </c>
      <c r="H142" s="182">
        <v>21000000</v>
      </c>
      <c r="I142" s="182">
        <v>21000000</v>
      </c>
      <c r="J142" s="85">
        <f t="shared" si="8"/>
        <v>0</v>
      </c>
      <c r="K142" s="20">
        <v>90</v>
      </c>
      <c r="L142" s="81">
        <v>41940</v>
      </c>
      <c r="M142" s="81">
        <v>41673</v>
      </c>
      <c r="N142" s="81">
        <v>42032</v>
      </c>
      <c r="O142" s="180" t="s">
        <v>723</v>
      </c>
      <c r="P142" s="22" t="s">
        <v>839</v>
      </c>
      <c r="Q142" s="84" t="s">
        <v>687</v>
      </c>
      <c r="R142" s="22" t="s">
        <v>838</v>
      </c>
      <c r="S142" s="81">
        <v>41913</v>
      </c>
      <c r="T142" s="66" t="s">
        <v>849</v>
      </c>
      <c r="U142" s="22" t="s">
        <v>490</v>
      </c>
      <c r="V142" s="22"/>
      <c r="W142" s="22" t="s">
        <v>485</v>
      </c>
      <c r="X142" s="22"/>
      <c r="Y142" s="203">
        <v>126</v>
      </c>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c r="EO142" s="68"/>
      <c r="EP142" s="68"/>
      <c r="EQ142" s="68"/>
      <c r="ER142" s="68"/>
      <c r="ES142" s="68"/>
      <c r="ET142" s="68"/>
      <c r="EU142" s="68"/>
      <c r="EV142" s="68"/>
      <c r="EW142" s="68"/>
      <c r="EX142" s="68"/>
      <c r="EY142" s="68"/>
      <c r="EZ142" s="68"/>
      <c r="FA142" s="68"/>
      <c r="FB142" s="68"/>
      <c r="FC142" s="68"/>
      <c r="FD142" s="68"/>
      <c r="FE142" s="68"/>
      <c r="FF142" s="68"/>
      <c r="FG142" s="68"/>
      <c r="FH142" s="68"/>
      <c r="FI142" s="68"/>
      <c r="FJ142" s="68"/>
      <c r="FK142" s="68"/>
      <c r="FL142" s="68"/>
      <c r="FM142" s="68"/>
      <c r="FN142" s="68"/>
      <c r="FO142" s="68"/>
      <c r="FP142" s="68"/>
      <c r="FQ142" s="68"/>
      <c r="FR142" s="68"/>
      <c r="FS142" s="68"/>
      <c r="FT142" s="68"/>
      <c r="FU142" s="68"/>
      <c r="FV142" s="68"/>
      <c r="FW142" s="68"/>
      <c r="FX142" s="68"/>
      <c r="FY142" s="68"/>
      <c r="FZ142" s="68"/>
      <c r="GA142" s="68"/>
      <c r="GB142" s="68"/>
      <c r="GC142" s="68"/>
      <c r="GD142" s="68"/>
      <c r="GE142" s="68"/>
      <c r="GF142" s="68"/>
      <c r="GG142" s="68"/>
      <c r="GH142" s="68"/>
      <c r="GI142" s="68"/>
      <c r="GJ142" s="68"/>
      <c r="GK142" s="68"/>
      <c r="GL142" s="68"/>
      <c r="GM142" s="68"/>
      <c r="GN142" s="68"/>
      <c r="GO142" s="68"/>
      <c r="GP142" s="68"/>
      <c r="GQ142" s="68"/>
      <c r="GR142" s="68"/>
      <c r="GS142" s="68"/>
      <c r="GT142" s="68"/>
      <c r="GU142" s="68"/>
      <c r="GV142" s="68"/>
      <c r="GW142" s="68"/>
      <c r="GX142" s="68"/>
      <c r="GY142" s="68"/>
      <c r="GZ142" s="68"/>
      <c r="HA142" s="68"/>
      <c r="HB142" s="68"/>
      <c r="HC142" s="68"/>
      <c r="HD142" s="68"/>
      <c r="HE142" s="68"/>
      <c r="HF142" s="68"/>
      <c r="HG142" s="68"/>
      <c r="HH142" s="68"/>
      <c r="HI142" s="68"/>
      <c r="HJ142" s="68"/>
      <c r="HK142" s="68"/>
      <c r="HL142" s="68"/>
      <c r="HM142" s="68"/>
      <c r="HN142" s="68"/>
      <c r="HO142" s="68"/>
      <c r="HP142" s="68"/>
      <c r="HQ142" s="68"/>
      <c r="HR142" s="68"/>
      <c r="HS142" s="68"/>
      <c r="HT142" s="68"/>
      <c r="HU142" s="68"/>
      <c r="HV142" s="68"/>
      <c r="HW142" s="68"/>
      <c r="HX142" s="68"/>
      <c r="HY142" s="68"/>
      <c r="HZ142" s="68"/>
      <c r="IA142" s="68"/>
      <c r="IB142" s="68"/>
      <c r="IC142" s="68"/>
      <c r="ID142" s="68"/>
      <c r="IE142" s="68"/>
      <c r="IF142" s="68"/>
      <c r="IG142" s="68"/>
    </row>
    <row r="143" spans="1:241" s="21" customFormat="1" ht="120" customHeight="1">
      <c r="A143" s="203">
        <v>128</v>
      </c>
      <c r="B143" s="183" t="s">
        <v>711</v>
      </c>
      <c r="C143" s="105" t="s">
        <v>163</v>
      </c>
      <c r="D143" s="84" t="s">
        <v>172</v>
      </c>
      <c r="E143" s="64" t="s">
        <v>47</v>
      </c>
      <c r="F143" s="22" t="s">
        <v>67</v>
      </c>
      <c r="G143" s="22" t="s">
        <v>112</v>
      </c>
      <c r="H143" s="182">
        <v>14000000</v>
      </c>
      <c r="I143" s="182">
        <v>14000000</v>
      </c>
      <c r="J143" s="85">
        <f t="shared" si="8"/>
        <v>0</v>
      </c>
      <c r="K143" s="20">
        <v>60</v>
      </c>
      <c r="L143" s="81">
        <v>41954</v>
      </c>
      <c r="M143" s="81">
        <v>41962</v>
      </c>
      <c r="N143" s="81">
        <v>42022</v>
      </c>
      <c r="O143" s="180" t="s">
        <v>723</v>
      </c>
      <c r="P143" s="22" t="s">
        <v>839</v>
      </c>
      <c r="Q143" s="84" t="s">
        <v>687</v>
      </c>
      <c r="R143" s="22" t="s">
        <v>838</v>
      </c>
      <c r="S143" s="81">
        <v>41913</v>
      </c>
      <c r="T143" s="66" t="s">
        <v>850</v>
      </c>
      <c r="U143" s="22" t="s">
        <v>490</v>
      </c>
      <c r="V143" s="22"/>
      <c r="W143" s="22" t="s">
        <v>485</v>
      </c>
      <c r="X143" s="22"/>
      <c r="Y143" s="203">
        <v>128</v>
      </c>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c r="EO143" s="68"/>
      <c r="EP143" s="68"/>
      <c r="EQ143" s="68"/>
      <c r="ER143" s="68"/>
      <c r="ES143" s="68"/>
      <c r="ET143" s="68"/>
      <c r="EU143" s="68"/>
      <c r="EV143" s="68"/>
      <c r="EW143" s="68"/>
      <c r="EX143" s="68"/>
      <c r="EY143" s="68"/>
      <c r="EZ143" s="68"/>
      <c r="FA143" s="68"/>
      <c r="FB143" s="68"/>
      <c r="FC143" s="68"/>
      <c r="FD143" s="68"/>
      <c r="FE143" s="68"/>
      <c r="FF143" s="68"/>
      <c r="FG143" s="68"/>
      <c r="FH143" s="68"/>
      <c r="FI143" s="68"/>
      <c r="FJ143" s="68"/>
      <c r="FK143" s="68"/>
      <c r="FL143" s="68"/>
      <c r="FM143" s="68"/>
      <c r="FN143" s="68"/>
      <c r="FO143" s="68"/>
      <c r="FP143" s="68"/>
      <c r="FQ143" s="68"/>
      <c r="FR143" s="68"/>
      <c r="FS143" s="68"/>
      <c r="FT143" s="68"/>
      <c r="FU143" s="68"/>
      <c r="FV143" s="68"/>
      <c r="FW143" s="68"/>
      <c r="FX143" s="68"/>
      <c r="FY143" s="68"/>
      <c r="FZ143" s="68"/>
      <c r="GA143" s="68"/>
      <c r="GB143" s="68"/>
      <c r="GC143" s="68"/>
      <c r="GD143" s="68"/>
      <c r="GE143" s="68"/>
      <c r="GF143" s="68"/>
      <c r="GG143" s="68"/>
      <c r="GH143" s="68"/>
      <c r="GI143" s="68"/>
      <c r="GJ143" s="68"/>
      <c r="GK143" s="68"/>
      <c r="GL143" s="68"/>
      <c r="GM143" s="68"/>
      <c r="GN143" s="68"/>
      <c r="GO143" s="68"/>
      <c r="GP143" s="68"/>
      <c r="GQ143" s="68"/>
      <c r="GR143" s="68"/>
      <c r="GS143" s="68"/>
      <c r="GT143" s="68"/>
      <c r="GU143" s="68"/>
      <c r="GV143" s="68"/>
      <c r="GW143" s="68"/>
      <c r="GX143" s="68"/>
      <c r="GY143" s="68"/>
      <c r="GZ143" s="68"/>
      <c r="HA143" s="68"/>
      <c r="HB143" s="68"/>
      <c r="HC143" s="68"/>
      <c r="HD143" s="68"/>
      <c r="HE143" s="68"/>
      <c r="HF143" s="68"/>
      <c r="HG143" s="68"/>
      <c r="HH143" s="68"/>
      <c r="HI143" s="68"/>
      <c r="HJ143" s="68"/>
      <c r="HK143" s="68"/>
      <c r="HL143" s="68"/>
      <c r="HM143" s="68"/>
      <c r="HN143" s="68"/>
      <c r="HO143" s="68"/>
      <c r="HP143" s="68"/>
      <c r="HQ143" s="68"/>
      <c r="HR143" s="68"/>
      <c r="HS143" s="68"/>
      <c r="HT143" s="68"/>
      <c r="HU143" s="68"/>
      <c r="HV143" s="68"/>
      <c r="HW143" s="68"/>
      <c r="HX143" s="68"/>
      <c r="HY143" s="68"/>
      <c r="HZ143" s="68"/>
      <c r="IA143" s="68"/>
      <c r="IB143" s="68"/>
      <c r="IC143" s="68"/>
      <c r="ID143" s="68"/>
      <c r="IE143" s="68"/>
      <c r="IF143" s="68"/>
      <c r="IG143" s="68"/>
    </row>
    <row r="144" spans="1:241" s="21" customFormat="1" ht="187.5" customHeight="1">
      <c r="A144" s="203">
        <v>129</v>
      </c>
      <c r="B144" s="183" t="s">
        <v>710</v>
      </c>
      <c r="C144" s="82" t="s">
        <v>163</v>
      </c>
      <c r="D144" s="84" t="s">
        <v>172</v>
      </c>
      <c r="E144" s="84" t="s">
        <v>47</v>
      </c>
      <c r="F144" s="22" t="s">
        <v>67</v>
      </c>
      <c r="G144" s="22" t="s">
        <v>112</v>
      </c>
      <c r="H144" s="112">
        <v>21000000</v>
      </c>
      <c r="I144" s="112">
        <v>21000000</v>
      </c>
      <c r="J144" s="85">
        <f>H144-I144</f>
        <v>0</v>
      </c>
      <c r="K144" s="92">
        <v>90</v>
      </c>
      <c r="L144" s="88">
        <v>41929</v>
      </c>
      <c r="M144" s="88">
        <v>41934</v>
      </c>
      <c r="N144" s="88">
        <v>42024</v>
      </c>
      <c r="O144" s="180" t="s">
        <v>725</v>
      </c>
      <c r="P144" s="94" t="s">
        <v>689</v>
      </c>
      <c r="Q144" s="94" t="s">
        <v>690</v>
      </c>
      <c r="R144" s="183" t="s">
        <v>691</v>
      </c>
      <c r="S144" s="81">
        <v>41915</v>
      </c>
      <c r="T144" s="22" t="s">
        <v>909</v>
      </c>
      <c r="U144" s="22" t="s">
        <v>490</v>
      </c>
      <c r="V144" s="22" t="s">
        <v>485</v>
      </c>
      <c r="W144" s="98" t="s">
        <v>485</v>
      </c>
      <c r="X144" s="98"/>
      <c r="Y144" s="203">
        <v>129</v>
      </c>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c r="EK144" s="68"/>
      <c r="EL144" s="68"/>
      <c r="EM144" s="68"/>
      <c r="EN144" s="68"/>
      <c r="EO144" s="68"/>
      <c r="EP144" s="68"/>
      <c r="EQ144" s="68"/>
      <c r="ER144" s="68"/>
      <c r="ES144" s="68"/>
      <c r="ET144" s="68"/>
      <c r="EU144" s="68"/>
      <c r="EV144" s="68"/>
      <c r="EW144" s="68"/>
      <c r="EX144" s="68"/>
      <c r="EY144" s="68"/>
      <c r="EZ144" s="68"/>
      <c r="FA144" s="68"/>
      <c r="FB144" s="68"/>
      <c r="FC144" s="68"/>
      <c r="FD144" s="68"/>
      <c r="FE144" s="68"/>
      <c r="FF144" s="68"/>
      <c r="FG144" s="68"/>
      <c r="FH144" s="68"/>
      <c r="FI144" s="68"/>
      <c r="FJ144" s="68"/>
      <c r="FK144" s="68"/>
      <c r="FL144" s="68"/>
      <c r="FM144" s="68"/>
      <c r="FN144" s="68"/>
      <c r="FO144" s="68"/>
      <c r="FP144" s="68"/>
      <c r="FQ144" s="68"/>
      <c r="FR144" s="68"/>
      <c r="FS144" s="68"/>
      <c r="FT144" s="68"/>
      <c r="FU144" s="68"/>
      <c r="FV144" s="68"/>
      <c r="FW144" s="68"/>
      <c r="FX144" s="68"/>
      <c r="FY144" s="68"/>
      <c r="FZ144" s="68"/>
      <c r="GA144" s="68"/>
      <c r="GB144" s="68"/>
      <c r="GC144" s="68"/>
      <c r="GD144" s="68"/>
      <c r="GE144" s="68"/>
      <c r="GF144" s="68"/>
      <c r="GG144" s="68"/>
      <c r="GH144" s="68"/>
      <c r="GI144" s="68"/>
      <c r="GJ144" s="68"/>
      <c r="GK144" s="68"/>
      <c r="GL144" s="68"/>
      <c r="GM144" s="68"/>
      <c r="GN144" s="68"/>
      <c r="GO144" s="68"/>
      <c r="GP144" s="68"/>
      <c r="GQ144" s="68"/>
      <c r="GR144" s="68"/>
      <c r="GS144" s="68"/>
      <c r="GT144" s="68"/>
      <c r="GU144" s="68"/>
      <c r="GV144" s="68"/>
      <c r="GW144" s="68"/>
      <c r="GX144" s="68"/>
      <c r="GY144" s="68"/>
      <c r="GZ144" s="68"/>
      <c r="HA144" s="68"/>
      <c r="HB144" s="68"/>
      <c r="HC144" s="68"/>
      <c r="HD144" s="68"/>
      <c r="HE144" s="68"/>
      <c r="HF144" s="68"/>
      <c r="HG144" s="68"/>
      <c r="HH144" s="68"/>
      <c r="HI144" s="68"/>
      <c r="HJ144" s="68"/>
      <c r="HK144" s="68"/>
      <c r="HL144" s="68"/>
      <c r="HM144" s="68"/>
      <c r="HN144" s="68"/>
      <c r="HO144" s="68"/>
      <c r="HP144" s="68"/>
      <c r="HQ144" s="68"/>
      <c r="HR144" s="68"/>
      <c r="HS144" s="68"/>
      <c r="HT144" s="68"/>
      <c r="HU144" s="68"/>
      <c r="HV144" s="68"/>
      <c r="HW144" s="68"/>
      <c r="HX144" s="68"/>
      <c r="HY144" s="68"/>
      <c r="HZ144" s="68"/>
      <c r="IA144" s="68"/>
      <c r="IB144" s="68"/>
      <c r="IC144" s="68"/>
      <c r="ID144" s="68"/>
      <c r="IE144" s="68"/>
      <c r="IF144" s="68"/>
      <c r="IG144" s="68"/>
    </row>
    <row r="145" spans="1:241" s="21" customFormat="1" ht="162" customHeight="1">
      <c r="A145" s="203">
        <v>130</v>
      </c>
      <c r="B145" s="183" t="s">
        <v>75</v>
      </c>
      <c r="C145" s="82" t="s">
        <v>163</v>
      </c>
      <c r="D145" s="84" t="s">
        <v>172</v>
      </c>
      <c r="E145" s="84" t="s">
        <v>47</v>
      </c>
      <c r="F145" s="22" t="s">
        <v>67</v>
      </c>
      <c r="G145" s="22" t="s">
        <v>112</v>
      </c>
      <c r="H145" s="112">
        <v>15000000</v>
      </c>
      <c r="I145" s="112">
        <v>15000000</v>
      </c>
      <c r="J145" s="85">
        <f>H145-I145</f>
        <v>0</v>
      </c>
      <c r="K145" s="92">
        <v>90</v>
      </c>
      <c r="L145" s="81">
        <v>41940</v>
      </c>
      <c r="M145" s="81">
        <v>41942</v>
      </c>
      <c r="N145" s="81">
        <v>42033</v>
      </c>
      <c r="O145" s="180" t="s">
        <v>210</v>
      </c>
      <c r="P145" s="94" t="s">
        <v>692</v>
      </c>
      <c r="Q145" s="94" t="s">
        <v>92</v>
      </c>
      <c r="R145" s="183" t="s">
        <v>504</v>
      </c>
      <c r="S145" s="81">
        <v>41915</v>
      </c>
      <c r="T145" s="22" t="s">
        <v>724</v>
      </c>
      <c r="U145" s="22" t="s">
        <v>490</v>
      </c>
      <c r="V145" s="22" t="s">
        <v>485</v>
      </c>
      <c r="W145" s="98" t="s">
        <v>485</v>
      </c>
      <c r="X145" s="98"/>
      <c r="Y145" s="203">
        <v>130</v>
      </c>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c r="EK145" s="68"/>
      <c r="EL145" s="68"/>
      <c r="EM145" s="68"/>
      <c r="EN145" s="68"/>
      <c r="EO145" s="68"/>
      <c r="EP145" s="68"/>
      <c r="EQ145" s="68"/>
      <c r="ER145" s="68"/>
      <c r="ES145" s="68"/>
      <c r="ET145" s="68"/>
      <c r="EU145" s="68"/>
      <c r="EV145" s="68"/>
      <c r="EW145" s="68"/>
      <c r="EX145" s="68"/>
      <c r="EY145" s="68"/>
      <c r="EZ145" s="68"/>
      <c r="FA145" s="68"/>
      <c r="FB145" s="68"/>
      <c r="FC145" s="68"/>
      <c r="FD145" s="68"/>
      <c r="FE145" s="68"/>
      <c r="FF145" s="68"/>
      <c r="FG145" s="68"/>
      <c r="FH145" s="68"/>
      <c r="FI145" s="68"/>
      <c r="FJ145" s="68"/>
      <c r="FK145" s="68"/>
      <c r="FL145" s="68"/>
      <c r="FM145" s="68"/>
      <c r="FN145" s="68"/>
      <c r="FO145" s="68"/>
      <c r="FP145" s="68"/>
      <c r="FQ145" s="68"/>
      <c r="FR145" s="68"/>
      <c r="FS145" s="68"/>
      <c r="FT145" s="68"/>
      <c r="FU145" s="68"/>
      <c r="FV145" s="68"/>
      <c r="FW145" s="68"/>
      <c r="FX145" s="68"/>
      <c r="FY145" s="68"/>
      <c r="FZ145" s="68"/>
      <c r="GA145" s="68"/>
      <c r="GB145" s="68"/>
      <c r="GC145" s="68"/>
      <c r="GD145" s="68"/>
      <c r="GE145" s="68"/>
      <c r="GF145" s="68"/>
      <c r="GG145" s="68"/>
      <c r="GH145" s="68"/>
      <c r="GI145" s="68"/>
      <c r="GJ145" s="68"/>
      <c r="GK145" s="68"/>
      <c r="GL145" s="68"/>
      <c r="GM145" s="68"/>
      <c r="GN145" s="68"/>
      <c r="GO145" s="68"/>
      <c r="GP145" s="68"/>
      <c r="GQ145" s="68"/>
      <c r="GR145" s="68"/>
      <c r="GS145" s="68"/>
      <c r="GT145" s="68"/>
      <c r="GU145" s="68"/>
      <c r="GV145" s="68"/>
      <c r="GW145" s="68"/>
      <c r="GX145" s="68"/>
      <c r="GY145" s="68"/>
      <c r="GZ145" s="68"/>
      <c r="HA145" s="68"/>
      <c r="HB145" s="68"/>
      <c r="HC145" s="68"/>
      <c r="HD145" s="68"/>
      <c r="HE145" s="68"/>
      <c r="HF145" s="68"/>
      <c r="HG145" s="68"/>
      <c r="HH145" s="68"/>
      <c r="HI145" s="68"/>
      <c r="HJ145" s="68"/>
      <c r="HK145" s="68"/>
      <c r="HL145" s="68"/>
      <c r="HM145" s="68"/>
      <c r="HN145" s="68"/>
      <c r="HO145" s="68"/>
      <c r="HP145" s="68"/>
      <c r="HQ145" s="68"/>
      <c r="HR145" s="68"/>
      <c r="HS145" s="68"/>
      <c r="HT145" s="68"/>
      <c r="HU145" s="68"/>
      <c r="HV145" s="68"/>
      <c r="HW145" s="68"/>
      <c r="HX145" s="68"/>
      <c r="HY145" s="68"/>
      <c r="HZ145" s="68"/>
      <c r="IA145" s="68"/>
      <c r="IB145" s="68"/>
      <c r="IC145" s="68"/>
      <c r="ID145" s="68"/>
      <c r="IE145" s="68"/>
      <c r="IF145" s="68"/>
      <c r="IG145" s="68"/>
    </row>
    <row r="146" spans="1:241" s="21" customFormat="1" ht="136.5" customHeight="1">
      <c r="A146" s="203">
        <v>131</v>
      </c>
      <c r="B146" s="183" t="s">
        <v>686</v>
      </c>
      <c r="C146" s="82" t="s">
        <v>162</v>
      </c>
      <c r="D146" s="84" t="s">
        <v>48</v>
      </c>
      <c r="E146" s="84" t="s">
        <v>125</v>
      </c>
      <c r="F146" s="22" t="s">
        <v>67</v>
      </c>
      <c r="G146" s="22" t="s">
        <v>112</v>
      </c>
      <c r="H146" s="112">
        <v>9175000</v>
      </c>
      <c r="I146" s="182">
        <v>9175000</v>
      </c>
      <c r="J146" s="85">
        <f>H146-I146</f>
        <v>0</v>
      </c>
      <c r="K146" s="92">
        <v>365</v>
      </c>
      <c r="L146" s="88">
        <v>41988</v>
      </c>
      <c r="M146" s="88">
        <v>41996</v>
      </c>
      <c r="N146" s="88">
        <v>42361</v>
      </c>
      <c r="O146" s="180" t="s">
        <v>886</v>
      </c>
      <c r="P146" s="94" t="s">
        <v>771</v>
      </c>
      <c r="Q146" s="94" t="s">
        <v>772</v>
      </c>
      <c r="R146" s="183" t="s">
        <v>688</v>
      </c>
      <c r="S146" s="81">
        <v>41954</v>
      </c>
      <c r="T146" s="22" t="s">
        <v>855</v>
      </c>
      <c r="U146" s="22" t="s">
        <v>490</v>
      </c>
      <c r="V146" s="22" t="s">
        <v>673</v>
      </c>
      <c r="W146" s="98"/>
      <c r="X146" s="98"/>
      <c r="Y146" s="203">
        <v>131</v>
      </c>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c r="EK146" s="68"/>
      <c r="EL146" s="68"/>
      <c r="EM146" s="68"/>
      <c r="EN146" s="68"/>
      <c r="EO146" s="68"/>
      <c r="EP146" s="68"/>
      <c r="EQ146" s="68"/>
      <c r="ER146" s="68"/>
      <c r="ES146" s="68"/>
      <c r="ET146" s="68"/>
      <c r="EU146" s="68"/>
      <c r="EV146" s="68"/>
      <c r="EW146" s="68"/>
      <c r="EX146" s="68"/>
      <c r="EY146" s="68"/>
      <c r="EZ146" s="68"/>
      <c r="FA146" s="68"/>
      <c r="FB146" s="68"/>
      <c r="FC146" s="68"/>
      <c r="FD146" s="68"/>
      <c r="FE146" s="68"/>
      <c r="FF146" s="68"/>
      <c r="FG146" s="68"/>
      <c r="FH146" s="68"/>
      <c r="FI146" s="68"/>
      <c r="FJ146" s="68"/>
      <c r="FK146" s="68"/>
      <c r="FL146" s="68"/>
      <c r="FM146" s="68"/>
      <c r="FN146" s="68"/>
      <c r="FO146" s="68"/>
      <c r="FP146" s="68"/>
      <c r="FQ146" s="68"/>
      <c r="FR146" s="68"/>
      <c r="FS146" s="68"/>
      <c r="FT146" s="68"/>
      <c r="FU146" s="68"/>
      <c r="FV146" s="68"/>
      <c r="FW146" s="68"/>
      <c r="FX146" s="68"/>
      <c r="FY146" s="68"/>
      <c r="FZ146" s="68"/>
      <c r="GA146" s="68"/>
      <c r="GB146" s="68"/>
      <c r="GC146" s="68"/>
      <c r="GD146" s="68"/>
      <c r="GE146" s="68"/>
      <c r="GF146" s="68"/>
      <c r="GG146" s="68"/>
      <c r="GH146" s="68"/>
      <c r="GI146" s="68"/>
      <c r="GJ146" s="68"/>
      <c r="GK146" s="68"/>
      <c r="GL146" s="68"/>
      <c r="GM146" s="68"/>
      <c r="GN146" s="68"/>
      <c r="GO146" s="68"/>
      <c r="GP146" s="68"/>
      <c r="GQ146" s="68"/>
      <c r="GR146" s="68"/>
      <c r="GS146" s="68"/>
      <c r="GT146" s="68"/>
      <c r="GU146" s="68"/>
      <c r="GV146" s="68"/>
      <c r="GW146" s="68"/>
      <c r="GX146" s="68"/>
      <c r="GY146" s="68"/>
      <c r="GZ146" s="68"/>
      <c r="HA146" s="68"/>
      <c r="HB146" s="68"/>
      <c r="HC146" s="68"/>
      <c r="HD146" s="68"/>
      <c r="HE146" s="68"/>
      <c r="HF146" s="68"/>
      <c r="HG146" s="68"/>
      <c r="HH146" s="68"/>
      <c r="HI146" s="68"/>
      <c r="HJ146" s="68"/>
      <c r="HK146" s="68"/>
      <c r="HL146" s="68"/>
      <c r="HM146" s="68"/>
      <c r="HN146" s="68"/>
      <c r="HO146" s="68"/>
      <c r="HP146" s="68"/>
      <c r="HQ146" s="68"/>
      <c r="HR146" s="68"/>
      <c r="HS146" s="68"/>
      <c r="HT146" s="68"/>
      <c r="HU146" s="68"/>
      <c r="HV146" s="68"/>
      <c r="HW146" s="68"/>
      <c r="HX146" s="68"/>
      <c r="HY146" s="68"/>
      <c r="HZ146" s="68"/>
      <c r="IA146" s="68"/>
      <c r="IB146" s="68"/>
      <c r="IC146" s="68"/>
      <c r="ID146" s="68"/>
      <c r="IE146" s="68"/>
      <c r="IF146" s="68"/>
      <c r="IG146" s="68"/>
    </row>
    <row r="147" spans="1:241" s="21" customFormat="1" ht="147" customHeight="1">
      <c r="A147" s="203">
        <v>132</v>
      </c>
      <c r="B147" s="183" t="s">
        <v>110</v>
      </c>
      <c r="C147" s="82" t="s">
        <v>81</v>
      </c>
      <c r="D147" s="83" t="s">
        <v>836</v>
      </c>
      <c r="E147" s="84" t="s">
        <v>82</v>
      </c>
      <c r="F147" s="22" t="s">
        <v>69</v>
      </c>
      <c r="G147" s="84" t="s">
        <v>20</v>
      </c>
      <c r="H147" s="112">
        <v>3572900</v>
      </c>
      <c r="I147" s="187">
        <v>1647109</v>
      </c>
      <c r="J147" s="85">
        <f>H147-I147</f>
        <v>1925791</v>
      </c>
      <c r="K147" s="92">
        <v>15</v>
      </c>
      <c r="L147" s="88">
        <v>41842</v>
      </c>
      <c r="M147" s="88">
        <v>41852</v>
      </c>
      <c r="N147" s="88">
        <v>41877</v>
      </c>
      <c r="O147" s="136" t="s">
        <v>529</v>
      </c>
      <c r="P147" s="93" t="s">
        <v>833</v>
      </c>
      <c r="Q147" s="94" t="s">
        <v>779</v>
      </c>
      <c r="R147" s="183" t="s">
        <v>780</v>
      </c>
      <c r="S147" s="81">
        <v>41957</v>
      </c>
      <c r="T147" s="22" t="s">
        <v>834</v>
      </c>
      <c r="U147" s="22" t="s">
        <v>490</v>
      </c>
      <c r="V147" s="22" t="s">
        <v>493</v>
      </c>
      <c r="W147" s="98" t="s">
        <v>835</v>
      </c>
      <c r="X147" s="98"/>
      <c r="Y147" s="203">
        <v>132</v>
      </c>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c r="EK147" s="68"/>
      <c r="EL147" s="68"/>
      <c r="EM147" s="68"/>
      <c r="EN147" s="68"/>
      <c r="EO147" s="68"/>
      <c r="EP147" s="68"/>
      <c r="EQ147" s="68"/>
      <c r="ER147" s="68"/>
      <c r="ES147" s="68"/>
      <c r="ET147" s="68"/>
      <c r="EU147" s="68"/>
      <c r="EV147" s="68"/>
      <c r="EW147" s="68"/>
      <c r="EX147" s="68"/>
      <c r="EY147" s="68"/>
      <c r="EZ147" s="68"/>
      <c r="FA147" s="68"/>
      <c r="FB147" s="68"/>
      <c r="FC147" s="68"/>
      <c r="FD147" s="68"/>
      <c r="FE147" s="68"/>
      <c r="FF147" s="68"/>
      <c r="FG147" s="68"/>
      <c r="FH147" s="68"/>
      <c r="FI147" s="68"/>
      <c r="FJ147" s="68"/>
      <c r="FK147" s="68"/>
      <c r="FL147" s="68"/>
      <c r="FM147" s="68"/>
      <c r="FN147" s="68"/>
      <c r="FO147" s="68"/>
      <c r="FP147" s="68"/>
      <c r="FQ147" s="68"/>
      <c r="FR147" s="68"/>
      <c r="FS147" s="68"/>
      <c r="FT147" s="68"/>
      <c r="FU147" s="68"/>
      <c r="FV147" s="68"/>
      <c r="FW147" s="68"/>
      <c r="FX147" s="68"/>
      <c r="FY147" s="68"/>
      <c r="FZ147" s="68"/>
      <c r="GA147" s="68"/>
      <c r="GB147" s="68"/>
      <c r="GC147" s="68"/>
      <c r="GD147" s="68"/>
      <c r="GE147" s="68"/>
      <c r="GF147" s="68"/>
      <c r="GG147" s="68"/>
      <c r="GH147" s="68"/>
      <c r="GI147" s="68"/>
      <c r="GJ147" s="68"/>
      <c r="GK147" s="68"/>
      <c r="GL147" s="68"/>
      <c r="GM147" s="68"/>
      <c r="GN147" s="68"/>
      <c r="GO147" s="68"/>
      <c r="GP147" s="68"/>
      <c r="GQ147" s="68"/>
      <c r="GR147" s="68"/>
      <c r="GS147" s="68"/>
      <c r="GT147" s="68"/>
      <c r="GU147" s="68"/>
      <c r="GV147" s="68"/>
      <c r="GW147" s="68"/>
      <c r="GX147" s="68"/>
      <c r="GY147" s="68"/>
      <c r="GZ147" s="68"/>
      <c r="HA147" s="68"/>
      <c r="HB147" s="68"/>
      <c r="HC147" s="68"/>
      <c r="HD147" s="68"/>
      <c r="HE147" s="68"/>
      <c r="HF147" s="68"/>
      <c r="HG147" s="68"/>
      <c r="HH147" s="68"/>
      <c r="HI147" s="68"/>
      <c r="HJ147" s="68"/>
      <c r="HK147" s="68"/>
      <c r="HL147" s="68"/>
      <c r="HM147" s="68"/>
      <c r="HN147" s="68"/>
      <c r="HO147" s="68"/>
      <c r="HP147" s="68"/>
      <c r="HQ147" s="68"/>
      <c r="HR147" s="68"/>
      <c r="HS147" s="68"/>
      <c r="HT147" s="68"/>
      <c r="HU147" s="68"/>
      <c r="HV147" s="68"/>
      <c r="HW147" s="68"/>
      <c r="HX147" s="68"/>
      <c r="HY147" s="68"/>
      <c r="HZ147" s="68"/>
      <c r="IA147" s="68"/>
      <c r="IB147" s="68"/>
      <c r="IC147" s="68"/>
      <c r="ID147" s="68"/>
      <c r="IE147" s="68"/>
      <c r="IF147" s="68"/>
      <c r="IG147" s="68"/>
    </row>
    <row r="148" spans="1:241" s="21" customFormat="1" ht="18">
      <c r="A148" s="99"/>
      <c r="B148" s="183"/>
      <c r="C148" s="82"/>
      <c r="D148" s="83"/>
      <c r="E148" s="84"/>
      <c r="F148" s="22"/>
      <c r="G148" s="207" t="s">
        <v>945</v>
      </c>
      <c r="H148" s="208">
        <f>SUM(H5:H147)</f>
        <v>12300847345</v>
      </c>
      <c r="I148" s="208">
        <f>SUM(I5:I147)</f>
        <v>11002217309</v>
      </c>
      <c r="J148" s="371">
        <f>SUM(J5:J147)</f>
        <v>1298630036</v>
      </c>
      <c r="K148" s="92"/>
      <c r="L148" s="370"/>
      <c r="M148" s="88"/>
      <c r="N148" s="88"/>
      <c r="O148" s="136"/>
      <c r="P148" s="93"/>
      <c r="Q148" s="94"/>
      <c r="R148" s="183"/>
      <c r="S148" s="81"/>
      <c r="T148" s="22"/>
      <c r="U148" s="22"/>
      <c r="V148" s="22"/>
      <c r="W148" s="98"/>
      <c r="X148" s="98"/>
      <c r="Y148" s="204"/>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c r="EO148" s="68"/>
      <c r="EP148" s="68"/>
      <c r="EQ148" s="68"/>
      <c r="ER148" s="68"/>
      <c r="ES148" s="68"/>
      <c r="ET148" s="68"/>
      <c r="EU148" s="68"/>
      <c r="EV148" s="68"/>
      <c r="EW148" s="68"/>
      <c r="EX148" s="68"/>
      <c r="EY148" s="68"/>
      <c r="EZ148" s="68"/>
      <c r="FA148" s="68"/>
      <c r="FB148" s="68"/>
      <c r="FC148" s="68"/>
      <c r="FD148" s="68"/>
      <c r="FE148" s="68"/>
      <c r="FF148" s="68"/>
      <c r="FG148" s="68"/>
      <c r="FH148" s="68"/>
      <c r="FI148" s="68"/>
      <c r="FJ148" s="68"/>
      <c r="FK148" s="68"/>
      <c r="FL148" s="68"/>
      <c r="FM148" s="68"/>
      <c r="FN148" s="68"/>
      <c r="FO148" s="68"/>
      <c r="FP148" s="68"/>
      <c r="FQ148" s="68"/>
      <c r="FR148" s="68"/>
      <c r="FS148" s="68"/>
      <c r="FT148" s="68"/>
      <c r="FU148" s="68"/>
      <c r="FV148" s="68"/>
      <c r="FW148" s="68"/>
      <c r="FX148" s="68"/>
      <c r="FY148" s="68"/>
      <c r="FZ148" s="68"/>
      <c r="GA148" s="68"/>
      <c r="GB148" s="68"/>
      <c r="GC148" s="68"/>
      <c r="GD148" s="68"/>
      <c r="GE148" s="68"/>
      <c r="GF148" s="68"/>
      <c r="GG148" s="68"/>
      <c r="GH148" s="68"/>
      <c r="GI148" s="68"/>
      <c r="GJ148" s="68"/>
      <c r="GK148" s="68"/>
      <c r="GL148" s="68"/>
      <c r="GM148" s="68"/>
      <c r="GN148" s="68"/>
      <c r="GO148" s="68"/>
      <c r="GP148" s="68"/>
      <c r="GQ148" s="68"/>
      <c r="GR148" s="68"/>
      <c r="GS148" s="68"/>
      <c r="GT148" s="68"/>
      <c r="GU148" s="68"/>
      <c r="GV148" s="68"/>
      <c r="GW148" s="68"/>
      <c r="GX148" s="68"/>
      <c r="GY148" s="68"/>
      <c r="GZ148" s="68"/>
      <c r="HA148" s="68"/>
      <c r="HB148" s="68"/>
      <c r="HC148" s="68"/>
      <c r="HD148" s="68"/>
      <c r="HE148" s="68"/>
      <c r="HF148" s="68"/>
      <c r="HG148" s="68"/>
      <c r="HH148" s="68"/>
      <c r="HI148" s="68"/>
      <c r="HJ148" s="68"/>
      <c r="HK148" s="68"/>
      <c r="HL148" s="68"/>
      <c r="HM148" s="68"/>
      <c r="HN148" s="68"/>
      <c r="HO148" s="68"/>
      <c r="HP148" s="68"/>
      <c r="HQ148" s="68"/>
      <c r="HR148" s="68"/>
      <c r="HS148" s="68"/>
      <c r="HT148" s="68"/>
      <c r="HU148" s="68"/>
      <c r="HV148" s="68"/>
      <c r="HW148" s="68"/>
      <c r="HX148" s="68"/>
      <c r="HY148" s="68"/>
      <c r="HZ148" s="68"/>
      <c r="IA148" s="68"/>
      <c r="IB148" s="68"/>
      <c r="IC148" s="68"/>
      <c r="ID148" s="68"/>
      <c r="IE148" s="68"/>
      <c r="IF148" s="68"/>
      <c r="IG148" s="68"/>
    </row>
    <row r="149" spans="7:15" ht="38.25">
      <c r="G149" s="84" t="s">
        <v>983</v>
      </c>
      <c r="H149" s="112"/>
      <c r="I149" s="112">
        <v>584189100</v>
      </c>
      <c r="J149" s="368">
        <v>584189100</v>
      </c>
      <c r="O149" s="28"/>
    </row>
    <row r="150" spans="7:15" ht="51">
      <c r="G150" s="207" t="s">
        <v>926</v>
      </c>
      <c r="H150" s="208">
        <f>H148</f>
        <v>12300847345</v>
      </c>
      <c r="I150" s="208">
        <f>I148-I149</f>
        <v>10418028209</v>
      </c>
      <c r="J150" s="369">
        <f>SUM(J148:J149)</f>
        <v>1882819136</v>
      </c>
      <c r="O150" s="28"/>
    </row>
    <row r="151" spans="8:15" ht="18">
      <c r="H151" s="13"/>
      <c r="I151" s="13"/>
      <c r="J151" s="13"/>
      <c r="O151" s="28"/>
    </row>
    <row r="152" spans="1:15" ht="18">
      <c r="A152" s="406" t="s">
        <v>982</v>
      </c>
      <c r="B152" s="406"/>
      <c r="C152" s="406"/>
      <c r="D152" s="406"/>
      <c r="E152" s="406"/>
      <c r="F152" s="406"/>
      <c r="H152" s="13"/>
      <c r="I152" s="13"/>
      <c r="J152" s="13"/>
      <c r="O152" s="28"/>
    </row>
    <row r="153" spans="1:15" ht="18">
      <c r="A153" s="406" t="s">
        <v>981</v>
      </c>
      <c r="B153" s="406"/>
      <c r="C153" s="406"/>
      <c r="D153" s="406"/>
      <c r="E153" s="406"/>
      <c r="F153" s="406"/>
      <c r="H153" s="13"/>
      <c r="I153" s="13"/>
      <c r="J153" s="13"/>
      <c r="O153" s="28"/>
    </row>
    <row r="154" spans="1:15" ht="18">
      <c r="A154" s="406"/>
      <c r="B154" s="406"/>
      <c r="C154" s="406"/>
      <c r="D154" s="406"/>
      <c r="E154" s="406"/>
      <c r="F154" s="406"/>
      <c r="H154" s="13"/>
      <c r="I154" s="13"/>
      <c r="J154" s="13"/>
      <c r="O154" s="28"/>
    </row>
    <row r="155" spans="9:11" ht="18">
      <c r="I155" s="80"/>
      <c r="K155" s="80"/>
    </row>
    <row r="156" spans="9:11" ht="18">
      <c r="I156" s="80"/>
      <c r="K156" s="80"/>
    </row>
    <row r="157" spans="9:11" ht="18">
      <c r="I157" s="80"/>
      <c r="K157" s="80"/>
    </row>
    <row r="158" spans="9:11" ht="18">
      <c r="I158" s="80"/>
      <c r="K158" s="80"/>
    </row>
    <row r="159" spans="9:11" ht="18">
      <c r="I159" s="80"/>
      <c r="K159" s="80"/>
    </row>
    <row r="160" spans="9:11" ht="18">
      <c r="I160" s="80"/>
      <c r="K160" s="80"/>
    </row>
    <row r="161" ht="18">
      <c r="I161" s="14"/>
    </row>
    <row r="168" ht="36" customHeight="1">
      <c r="V168" s="70"/>
    </row>
    <row r="169" ht="18">
      <c r="V169" s="70"/>
    </row>
    <row r="170" ht="30" customHeight="1">
      <c r="V170" s="70"/>
    </row>
    <row r="171" ht="37.5" customHeight="1">
      <c r="V171" s="70"/>
    </row>
    <row r="172" ht="62.25" customHeight="1">
      <c r="V172" s="70"/>
    </row>
    <row r="173" ht="39" customHeight="1">
      <c r="V173" s="70"/>
    </row>
    <row r="174" ht="30.75" customHeight="1">
      <c r="V174" s="70"/>
    </row>
    <row r="175" ht="18">
      <c r="V175" s="70"/>
    </row>
    <row r="176" ht="18">
      <c r="V176" s="70"/>
    </row>
    <row r="177" ht="18">
      <c r="V177" s="70"/>
    </row>
    <row r="178" ht="12.75" customHeight="1">
      <c r="V178" s="70"/>
    </row>
    <row r="179" ht="13.5" customHeight="1">
      <c r="V179" s="70"/>
    </row>
    <row r="180" ht="18">
      <c r="V180" s="70"/>
    </row>
    <row r="181" ht="18">
      <c r="V181" s="70"/>
    </row>
    <row r="182" ht="27.75" customHeight="1">
      <c r="V182" s="70"/>
    </row>
    <row r="183" ht="13.5" customHeight="1">
      <c r="V183" s="70"/>
    </row>
    <row r="184" ht="18">
      <c r="V184" s="70"/>
    </row>
    <row r="185" ht="18">
      <c r="V185" s="70"/>
    </row>
    <row r="186" ht="18">
      <c r="V186" s="70"/>
    </row>
    <row r="187" ht="18">
      <c r="V187" s="70"/>
    </row>
    <row r="188" ht="18">
      <c r="V188" s="70"/>
    </row>
    <row r="189" ht="18">
      <c r="V189" s="70"/>
    </row>
    <row r="190" ht="18">
      <c r="V190" s="70"/>
    </row>
    <row r="191" ht="18">
      <c r="V191" s="70"/>
    </row>
    <row r="192" ht="18">
      <c r="V192" s="70"/>
    </row>
    <row r="193" ht="18">
      <c r="V193" s="70"/>
    </row>
    <row r="194" ht="18">
      <c r="V194" s="70"/>
    </row>
    <row r="195" ht="18">
      <c r="V195" s="70"/>
    </row>
    <row r="196" ht="18">
      <c r="V196" s="70"/>
    </row>
    <row r="197" ht="18">
      <c r="V197" s="70"/>
    </row>
    <row r="198" ht="18">
      <c r="V198" s="70"/>
    </row>
    <row r="199" ht="18">
      <c r="V199" s="70"/>
    </row>
    <row r="200" ht="18">
      <c r="V200" s="70"/>
    </row>
    <row r="201" ht="18">
      <c r="V201" s="70"/>
    </row>
    <row r="202" ht="18">
      <c r="V202" s="70"/>
    </row>
    <row r="203" ht="18">
      <c r="V203" s="70"/>
    </row>
    <row r="204" ht="18">
      <c r="V204" s="70"/>
    </row>
    <row r="65526" ht="18">
      <c r="Y65526" s="196"/>
    </row>
    <row r="65527" ht="18">
      <c r="Y65527" s="192"/>
    </row>
    <row r="65528" ht="18">
      <c r="Y65528" s="192"/>
    </row>
    <row r="65529" ht="18">
      <c r="Y65529" s="191"/>
    </row>
    <row r="65530" ht="18">
      <c r="Y65530" s="191"/>
    </row>
    <row r="65531" ht="18">
      <c r="Y65531" s="192"/>
    </row>
    <row r="65532" ht="18">
      <c r="Y65532" s="192"/>
    </row>
    <row r="65533" ht="18">
      <c r="Y65533" s="191"/>
    </row>
  </sheetData>
  <sheetProtection/>
  <autoFilter ref="A4:IG150"/>
  <mergeCells count="3">
    <mergeCell ref="A152:F152"/>
    <mergeCell ref="A154:F154"/>
    <mergeCell ref="A153:F153"/>
  </mergeCells>
  <dataValidations count="2">
    <dataValidation type="textLength" allowBlank="1" showInputMessage="1" showErrorMessage="1" promptTitle="Cualquier contenido" error="Escriba un texto " sqref="P44:P45">
      <formula1>0</formula1>
      <formula2>3500</formula2>
    </dataValidation>
    <dataValidation type="textLength" allowBlank="1" showInputMessage="1" showErrorMessage="1" promptTitle="Cualquier contenido" error="Escriba un texto " sqref="P106 P33">
      <formula1>0</formula1>
      <formula2>3500</formula2>
    </dataValidation>
  </dataValidations>
  <printOptions horizontalCentered="1"/>
  <pageMargins left="0.3937007874015748" right="0" top="0.3937007874015748" bottom="0.3937007874015748" header="0" footer="0.5905511811023623"/>
  <pageSetup horizontalDpi="600" verticalDpi="600" orientation="landscape" scale="30" r:id="rId1"/>
  <headerFooter alignWithMargins="0">
    <oddFooter>&amp;R&amp;P de &amp;N
</oddFooter>
  </headerFooter>
</worksheet>
</file>

<file path=xl/worksheets/sheet3.xml><?xml version="1.0" encoding="utf-8"?>
<worksheet xmlns="http://schemas.openxmlformats.org/spreadsheetml/2006/main" xmlns:r="http://schemas.openxmlformats.org/officeDocument/2006/relationships">
  <sheetPr>
    <tabColor indexed="10"/>
  </sheetPr>
  <dimension ref="A1:BH36"/>
  <sheetViews>
    <sheetView zoomScale="70" zoomScaleNormal="70" zoomScalePageLayoutView="0" workbookViewId="0" topLeftCell="A1">
      <pane xSplit="3" ySplit="4" topLeftCell="D5" activePane="bottomRight" state="frozen"/>
      <selection pane="topLeft" activeCell="A1" sqref="A1"/>
      <selection pane="topRight" activeCell="D1" sqref="D1"/>
      <selection pane="bottomLeft" activeCell="A3" sqref="A3"/>
      <selection pane="bottomRight" activeCell="C7" sqref="C7"/>
    </sheetView>
  </sheetViews>
  <sheetFormatPr defaultColWidth="11.421875" defaultRowHeight="12.75"/>
  <cols>
    <col min="1" max="1" width="9.421875" style="0" customWidth="1"/>
    <col min="2" max="2" width="17.28125" style="0" customWidth="1"/>
    <col min="3" max="3" width="38.8515625" style="0" customWidth="1"/>
    <col min="4" max="5" width="22.7109375" style="0" customWidth="1"/>
    <col min="6" max="6" width="20.140625" style="0" bestFit="1" customWidth="1"/>
    <col min="7" max="7" width="18.28125" style="0" hidden="1" customWidth="1"/>
    <col min="8" max="8" width="11.140625" style="0" hidden="1" customWidth="1"/>
    <col min="9" max="9" width="15.8515625" style="0" customWidth="1"/>
    <col min="10" max="20" width="13.57421875" style="0" hidden="1" customWidth="1"/>
    <col min="21" max="21" width="13.7109375" style="0" hidden="1" customWidth="1"/>
    <col min="22" max="22" width="17.00390625" style="0" hidden="1" customWidth="1"/>
    <col min="23" max="23" width="12.57421875" style="0" hidden="1" customWidth="1"/>
    <col min="24" max="24" width="17.00390625" style="0" hidden="1" customWidth="1"/>
    <col min="25" max="25" width="17.00390625" style="0" customWidth="1"/>
    <col min="26" max="26" width="21.8515625" style="0" hidden="1" customWidth="1"/>
    <col min="27" max="27" width="12.8515625" style="0" hidden="1" customWidth="1"/>
    <col min="28" max="28" width="15.7109375" style="0" hidden="1" customWidth="1"/>
    <col min="29" max="29" width="13.00390625" style="0" hidden="1" customWidth="1"/>
    <col min="30" max="30" width="10.8515625" style="0" hidden="1" customWidth="1"/>
    <col min="31" max="31" width="14.00390625" style="0" hidden="1" customWidth="1"/>
    <col min="32" max="32" width="12.8515625" style="0" hidden="1" customWidth="1"/>
    <col min="33" max="33" width="13.140625" style="0" hidden="1" customWidth="1"/>
    <col min="34" max="34" width="10.57421875" style="0" hidden="1" customWidth="1"/>
    <col min="35" max="35" width="14.00390625" style="0" hidden="1" customWidth="1"/>
    <col min="36" max="36" width="12.140625" style="0" hidden="1" customWidth="1"/>
    <col min="37" max="37" width="14.7109375" style="0" hidden="1" customWidth="1"/>
    <col min="38" max="38" width="6.57421875" style="0" hidden="1" customWidth="1"/>
    <col min="39" max="39" width="11.7109375" style="0" hidden="1" customWidth="1"/>
    <col min="40" max="40" width="14.7109375" style="0" hidden="1" customWidth="1"/>
    <col min="41" max="41" width="11.7109375" style="0" hidden="1" customWidth="1"/>
    <col min="42" max="42" width="11.00390625" style="0" hidden="1" customWidth="1"/>
    <col min="43" max="44" width="14.7109375" style="0" hidden="1" customWidth="1"/>
    <col min="45" max="45" width="14.421875" style="0" hidden="1" customWidth="1"/>
    <col min="46" max="47" width="12.7109375" style="0" hidden="1" customWidth="1"/>
    <col min="48" max="48" width="18.140625" style="0" customWidth="1"/>
    <col min="49" max="50" width="14.7109375" style="0" customWidth="1"/>
    <col min="51" max="51" width="14.7109375" style="0" hidden="1" customWidth="1"/>
    <col min="52" max="53" width="13.28125" style="0" hidden="1" customWidth="1"/>
    <col min="54" max="54" width="16.421875" style="0" hidden="1" customWidth="1"/>
    <col min="55" max="56" width="11.7109375" style="0" hidden="1" customWidth="1"/>
    <col min="57" max="57" width="0" style="0" hidden="1" customWidth="1"/>
    <col min="58" max="58" width="13.7109375" style="0" hidden="1" customWidth="1"/>
    <col min="59" max="59" width="16.421875" style="0" hidden="1" customWidth="1"/>
    <col min="60" max="60" width="0" style="0" hidden="1" customWidth="1"/>
  </cols>
  <sheetData>
    <row r="1" spans="1:50" ht="15.75">
      <c r="A1" s="407" t="s">
        <v>990</v>
      </c>
      <c r="B1" s="407"/>
      <c r="C1" s="407"/>
      <c r="D1" s="407"/>
      <c r="E1" s="407"/>
      <c r="F1" s="407"/>
      <c r="G1" s="407"/>
      <c r="H1" s="407"/>
      <c r="I1" s="407"/>
      <c r="J1" s="407"/>
      <c r="K1" s="407"/>
      <c r="L1" s="407"/>
      <c r="M1" s="407"/>
      <c r="N1" s="407"/>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row>
    <row r="2" spans="1:14" ht="15.75">
      <c r="A2" s="408" t="s">
        <v>991</v>
      </c>
      <c r="B2" s="408"/>
      <c r="C2" s="408"/>
      <c r="D2" s="408"/>
      <c r="E2" s="408"/>
      <c r="F2" s="408"/>
      <c r="G2" s="408"/>
      <c r="H2" s="408"/>
      <c r="I2" s="408"/>
      <c r="J2" s="408"/>
      <c r="K2" s="408"/>
      <c r="L2" s="408"/>
      <c r="M2" s="408"/>
      <c r="N2" s="408"/>
    </row>
    <row r="3" spans="1:59" ht="12.75" customHeight="1">
      <c r="A3" s="438" t="s">
        <v>257</v>
      </c>
      <c r="B3" s="438" t="s">
        <v>930</v>
      </c>
      <c r="C3" s="416" t="s">
        <v>258</v>
      </c>
      <c r="D3" s="416" t="s">
        <v>259</v>
      </c>
      <c r="E3" s="416" t="s">
        <v>260</v>
      </c>
      <c r="F3" s="416" t="s">
        <v>929</v>
      </c>
      <c r="G3" s="428" t="s">
        <v>261</v>
      </c>
      <c r="H3" s="429"/>
      <c r="I3" s="430"/>
      <c r="J3" s="431" t="s">
        <v>262</v>
      </c>
      <c r="K3" s="432"/>
      <c r="L3" s="433"/>
      <c r="M3" s="434" t="s">
        <v>263</v>
      </c>
      <c r="N3" s="435" t="s">
        <v>264</v>
      </c>
      <c r="O3" s="437" t="s">
        <v>265</v>
      </c>
      <c r="P3" s="437"/>
      <c r="Q3" s="437"/>
      <c r="R3" s="409" t="s">
        <v>266</v>
      </c>
      <c r="S3" s="409"/>
      <c r="T3" s="409"/>
      <c r="U3" s="409"/>
      <c r="V3" s="409"/>
      <c r="W3" s="409"/>
      <c r="X3" s="417" t="s">
        <v>267</v>
      </c>
      <c r="Y3" s="424" t="s">
        <v>268</v>
      </c>
      <c r="Z3" s="426" t="s">
        <v>269</v>
      </c>
      <c r="AA3" s="416" t="s">
        <v>270</v>
      </c>
      <c r="AB3" s="411" t="s">
        <v>271</v>
      </c>
      <c r="AC3" s="411" t="s">
        <v>272</v>
      </c>
      <c r="AD3" s="421" t="s">
        <v>273</v>
      </c>
      <c r="AE3" s="411" t="s">
        <v>274</v>
      </c>
      <c r="AF3" s="411" t="s">
        <v>275</v>
      </c>
      <c r="AG3" s="411"/>
      <c r="AH3" s="416"/>
      <c r="AI3" s="416" t="s">
        <v>276</v>
      </c>
      <c r="AJ3" s="415" t="s">
        <v>277</v>
      </c>
      <c r="AK3" s="409"/>
      <c r="AL3" s="415" t="s">
        <v>278</v>
      </c>
      <c r="AM3" s="415"/>
      <c r="AN3" s="415"/>
      <c r="AO3" s="415" t="s">
        <v>279</v>
      </c>
      <c r="AP3" s="415"/>
      <c r="AQ3" s="415"/>
      <c r="AR3" s="415"/>
      <c r="AS3" s="416" t="s">
        <v>280</v>
      </c>
      <c r="AT3" s="411" t="s">
        <v>281</v>
      </c>
      <c r="AU3" s="411"/>
      <c r="AV3" s="418" t="s">
        <v>282</v>
      </c>
      <c r="AW3" s="409" t="s">
        <v>283</v>
      </c>
      <c r="AX3" s="420"/>
      <c r="AY3" s="411" t="s">
        <v>284</v>
      </c>
      <c r="AZ3" s="413" t="s">
        <v>285</v>
      </c>
      <c r="BA3" s="413"/>
      <c r="BB3" s="413"/>
      <c r="BC3" s="413"/>
      <c r="BD3" s="414"/>
      <c r="BE3" s="409" t="s">
        <v>286</v>
      </c>
      <c r="BF3" s="409" t="s">
        <v>287</v>
      </c>
      <c r="BG3" s="409" t="s">
        <v>310</v>
      </c>
    </row>
    <row r="4" spans="1:59" ht="84.75" customHeight="1">
      <c r="A4" s="438"/>
      <c r="B4" s="438"/>
      <c r="C4" s="416"/>
      <c r="D4" s="416"/>
      <c r="E4" s="416"/>
      <c r="F4" s="416"/>
      <c r="G4" s="380" t="s">
        <v>288</v>
      </c>
      <c r="H4" s="380" t="s">
        <v>289</v>
      </c>
      <c r="I4" s="379" t="s">
        <v>290</v>
      </c>
      <c r="J4" s="373" t="s">
        <v>291</v>
      </c>
      <c r="K4" s="373" t="s">
        <v>292</v>
      </c>
      <c r="L4" s="373" t="s">
        <v>293</v>
      </c>
      <c r="M4" s="434"/>
      <c r="N4" s="436"/>
      <c r="O4" s="34" t="s">
        <v>294</v>
      </c>
      <c r="P4" s="34" t="s">
        <v>295</v>
      </c>
      <c r="Q4" s="34" t="s">
        <v>296</v>
      </c>
      <c r="R4" s="33" t="s">
        <v>294</v>
      </c>
      <c r="S4" s="33" t="s">
        <v>295</v>
      </c>
      <c r="T4" s="35" t="s">
        <v>296</v>
      </c>
      <c r="U4" s="36" t="s">
        <v>297</v>
      </c>
      <c r="V4" s="36" t="s">
        <v>298</v>
      </c>
      <c r="W4" s="37" t="s">
        <v>729</v>
      </c>
      <c r="X4" s="423"/>
      <c r="Y4" s="425"/>
      <c r="Z4" s="427"/>
      <c r="AA4" s="417"/>
      <c r="AB4" s="412"/>
      <c r="AC4" s="412"/>
      <c r="AD4" s="422"/>
      <c r="AE4" s="412"/>
      <c r="AF4" s="38" t="s">
        <v>299</v>
      </c>
      <c r="AG4" s="38" t="s">
        <v>300</v>
      </c>
      <c r="AH4" s="33" t="s">
        <v>301</v>
      </c>
      <c r="AI4" s="417"/>
      <c r="AJ4" s="39" t="s">
        <v>295</v>
      </c>
      <c r="AK4" s="39" t="s">
        <v>296</v>
      </c>
      <c r="AL4" s="34" t="s">
        <v>294</v>
      </c>
      <c r="AM4" s="34" t="s">
        <v>295</v>
      </c>
      <c r="AN4" s="34" t="s">
        <v>296</v>
      </c>
      <c r="AO4" s="34" t="s">
        <v>161</v>
      </c>
      <c r="AP4" s="34" t="s">
        <v>295</v>
      </c>
      <c r="AQ4" s="34" t="s">
        <v>296</v>
      </c>
      <c r="AR4" s="40" t="s">
        <v>302</v>
      </c>
      <c r="AS4" s="417"/>
      <c r="AT4" s="38" t="s">
        <v>303</v>
      </c>
      <c r="AU4" s="38" t="s">
        <v>304</v>
      </c>
      <c r="AV4" s="419"/>
      <c r="AW4" s="33" t="s">
        <v>290</v>
      </c>
      <c r="AX4" s="35" t="s">
        <v>288</v>
      </c>
      <c r="AY4" s="412"/>
      <c r="AZ4" s="34" t="s">
        <v>305</v>
      </c>
      <c r="BA4" s="41" t="s">
        <v>306</v>
      </c>
      <c r="BB4" s="41" t="s">
        <v>307</v>
      </c>
      <c r="BC4" s="41" t="s">
        <v>308</v>
      </c>
      <c r="BD4" s="41" t="s">
        <v>309</v>
      </c>
      <c r="BE4" s="410"/>
      <c r="BF4" s="410"/>
      <c r="BG4" s="410"/>
    </row>
    <row r="5" spans="1:59" ht="78" customHeight="1">
      <c r="A5" s="22" t="s">
        <v>311</v>
      </c>
      <c r="B5" s="106" t="s">
        <v>312</v>
      </c>
      <c r="C5" s="106" t="s">
        <v>313</v>
      </c>
      <c r="D5" s="31" t="s">
        <v>314</v>
      </c>
      <c r="E5" s="43" t="s">
        <v>315</v>
      </c>
      <c r="F5" s="44">
        <v>2000000</v>
      </c>
      <c r="G5" s="45">
        <v>830145410</v>
      </c>
      <c r="H5" s="46">
        <v>0</v>
      </c>
      <c r="I5" s="47" t="s">
        <v>316</v>
      </c>
      <c r="J5" s="20" t="s">
        <v>317</v>
      </c>
      <c r="K5" s="48">
        <v>2172487</v>
      </c>
      <c r="L5" s="43" t="s">
        <v>318</v>
      </c>
      <c r="M5" s="49"/>
      <c r="N5" s="46">
        <v>1</v>
      </c>
      <c r="O5" s="50">
        <v>57</v>
      </c>
      <c r="P5" s="51">
        <v>41676</v>
      </c>
      <c r="Q5" s="52">
        <v>2000000</v>
      </c>
      <c r="R5" s="52">
        <v>56</v>
      </c>
      <c r="S5" s="51">
        <v>41681</v>
      </c>
      <c r="T5" s="235">
        <v>2000000</v>
      </c>
      <c r="U5" s="209">
        <v>3120103</v>
      </c>
      <c r="V5" s="42" t="s">
        <v>120</v>
      </c>
      <c r="W5" s="42" t="s">
        <v>137</v>
      </c>
      <c r="X5" s="42" t="s">
        <v>319</v>
      </c>
      <c r="Y5" s="210">
        <v>41680</v>
      </c>
      <c r="Z5" s="42" t="s">
        <v>320</v>
      </c>
      <c r="AA5" s="42">
        <v>41697</v>
      </c>
      <c r="AB5" s="42" t="s">
        <v>137</v>
      </c>
      <c r="AC5" s="42" t="s">
        <v>137</v>
      </c>
      <c r="AD5" s="42">
        <v>0</v>
      </c>
      <c r="AE5" s="42">
        <v>41731</v>
      </c>
      <c r="AF5" s="42"/>
      <c r="AG5" s="42"/>
      <c r="AH5" s="42"/>
      <c r="AI5" s="42"/>
      <c r="AJ5" s="42">
        <v>41680</v>
      </c>
      <c r="AK5" s="42">
        <v>2000000</v>
      </c>
      <c r="AL5" s="42">
        <v>57</v>
      </c>
      <c r="AM5" s="42">
        <v>41676</v>
      </c>
      <c r="AN5" s="42">
        <v>2000000</v>
      </c>
      <c r="AO5" s="42">
        <v>56</v>
      </c>
      <c r="AP5" s="42">
        <v>41681</v>
      </c>
      <c r="AQ5" s="42">
        <v>2000000</v>
      </c>
      <c r="AR5" s="42" t="s">
        <v>120</v>
      </c>
      <c r="AS5" s="42">
        <f>11219672+2000000</f>
        <v>13219672</v>
      </c>
      <c r="AT5" s="42"/>
      <c r="AU5" s="42"/>
      <c r="AV5" s="42" t="s">
        <v>321</v>
      </c>
      <c r="AW5" s="42" t="s">
        <v>322</v>
      </c>
      <c r="AX5" s="209">
        <v>19447276</v>
      </c>
      <c r="AY5" s="53" t="s">
        <v>104</v>
      </c>
      <c r="AZ5" s="54">
        <f>1413460</f>
        <v>1413460</v>
      </c>
      <c r="BA5" s="20">
        <v>1</v>
      </c>
      <c r="BB5" s="55">
        <v>1413460</v>
      </c>
      <c r="BC5" s="56">
        <v>158</v>
      </c>
      <c r="BD5" s="51">
        <v>41774</v>
      </c>
      <c r="BE5" s="57"/>
      <c r="BF5" s="58"/>
      <c r="BG5" s="59" t="s">
        <v>323</v>
      </c>
    </row>
    <row r="6" spans="1:59" ht="96.75" customHeight="1">
      <c r="A6" s="22" t="s">
        <v>324</v>
      </c>
      <c r="B6" s="106" t="s">
        <v>325</v>
      </c>
      <c r="C6" s="106" t="s">
        <v>326</v>
      </c>
      <c r="D6" s="31" t="s">
        <v>314</v>
      </c>
      <c r="E6" s="43" t="s">
        <v>327</v>
      </c>
      <c r="F6" s="44">
        <v>1839240</v>
      </c>
      <c r="G6" s="45">
        <v>811007601</v>
      </c>
      <c r="H6" s="46">
        <v>0</v>
      </c>
      <c r="I6" s="47" t="s">
        <v>328</v>
      </c>
      <c r="J6" s="20" t="s">
        <v>329</v>
      </c>
      <c r="K6" s="48">
        <v>3077364</v>
      </c>
      <c r="L6" s="43" t="s">
        <v>330</v>
      </c>
      <c r="M6" s="49"/>
      <c r="N6" s="46">
        <v>1</v>
      </c>
      <c r="O6" s="50">
        <v>96</v>
      </c>
      <c r="P6" s="51">
        <v>41691</v>
      </c>
      <c r="Q6" s="52">
        <v>1839240</v>
      </c>
      <c r="R6" s="52">
        <v>73</v>
      </c>
      <c r="S6" s="51">
        <v>41691</v>
      </c>
      <c r="T6" s="235">
        <v>1839240</v>
      </c>
      <c r="U6" s="209" t="s">
        <v>331</v>
      </c>
      <c r="V6" s="42" t="s">
        <v>96</v>
      </c>
      <c r="W6" s="42" t="s">
        <v>137</v>
      </c>
      <c r="X6" s="42" t="s">
        <v>319</v>
      </c>
      <c r="Y6" s="210">
        <v>41691</v>
      </c>
      <c r="Z6" s="42" t="s">
        <v>332</v>
      </c>
      <c r="AA6" s="42">
        <v>41717</v>
      </c>
      <c r="AB6" s="42" t="s">
        <v>137</v>
      </c>
      <c r="AC6" s="42">
        <v>41690</v>
      </c>
      <c r="AD6" s="42">
        <v>60</v>
      </c>
      <c r="AE6" s="42">
        <v>41750</v>
      </c>
      <c r="AF6" s="42">
        <v>41691</v>
      </c>
      <c r="AG6" s="42">
        <v>41692</v>
      </c>
      <c r="AH6" s="42">
        <v>60</v>
      </c>
      <c r="AI6" s="42">
        <v>41750</v>
      </c>
      <c r="AJ6" s="42">
        <v>41691</v>
      </c>
      <c r="AK6" s="42">
        <v>1839240</v>
      </c>
      <c r="AL6" s="42">
        <v>96</v>
      </c>
      <c r="AM6" s="42">
        <v>41691</v>
      </c>
      <c r="AN6" s="42">
        <v>1839240</v>
      </c>
      <c r="AO6" s="42">
        <v>73</v>
      </c>
      <c r="AP6" s="42">
        <v>41691</v>
      </c>
      <c r="AQ6" s="42">
        <v>1839240</v>
      </c>
      <c r="AR6" s="42" t="s">
        <v>96</v>
      </c>
      <c r="AS6" s="42">
        <f>10445820+1839240</f>
        <v>12285060</v>
      </c>
      <c r="AT6" s="42"/>
      <c r="AU6" s="42"/>
      <c r="AV6" s="42" t="s">
        <v>333</v>
      </c>
      <c r="AW6" s="42" t="s">
        <v>334</v>
      </c>
      <c r="AX6" s="209">
        <v>19307325</v>
      </c>
      <c r="AY6" s="53" t="s">
        <v>110</v>
      </c>
      <c r="AZ6" s="54"/>
      <c r="BA6" s="20"/>
      <c r="BB6" s="55"/>
      <c r="BC6" s="56"/>
      <c r="BD6" s="51"/>
      <c r="BE6" s="57"/>
      <c r="BF6" s="58"/>
      <c r="BG6" s="59" t="s">
        <v>323</v>
      </c>
    </row>
    <row r="7" spans="1:59" ht="165" customHeight="1">
      <c r="A7" s="22" t="s">
        <v>339</v>
      </c>
      <c r="B7" s="106" t="s">
        <v>340</v>
      </c>
      <c r="C7" s="106" t="s">
        <v>341</v>
      </c>
      <c r="D7" s="31" t="s">
        <v>335</v>
      </c>
      <c r="E7" s="43" t="s">
        <v>327</v>
      </c>
      <c r="F7" s="44">
        <v>12000000</v>
      </c>
      <c r="G7" s="45">
        <v>17633834</v>
      </c>
      <c r="H7" s="46"/>
      <c r="I7" s="47" t="s">
        <v>342</v>
      </c>
      <c r="J7" s="20" t="s">
        <v>343</v>
      </c>
      <c r="K7" s="48">
        <v>6695633</v>
      </c>
      <c r="L7" s="43" t="s">
        <v>344</v>
      </c>
      <c r="M7" s="49"/>
      <c r="N7" s="46">
        <v>1</v>
      </c>
      <c r="O7" s="50">
        <v>132</v>
      </c>
      <c r="P7" s="51">
        <v>41712</v>
      </c>
      <c r="Q7" s="52">
        <v>12000000</v>
      </c>
      <c r="R7" s="52">
        <v>108</v>
      </c>
      <c r="S7" s="51">
        <v>41715</v>
      </c>
      <c r="T7" s="235">
        <v>12000000</v>
      </c>
      <c r="U7" s="209" t="s">
        <v>345</v>
      </c>
      <c r="V7" s="42" t="s">
        <v>8</v>
      </c>
      <c r="W7" s="42" t="s">
        <v>137</v>
      </c>
      <c r="X7" s="42" t="s">
        <v>319</v>
      </c>
      <c r="Y7" s="210">
        <v>41715</v>
      </c>
      <c r="Z7" s="42" t="s">
        <v>346</v>
      </c>
      <c r="AA7" s="42">
        <v>41716</v>
      </c>
      <c r="AB7" s="42" t="s">
        <v>137</v>
      </c>
      <c r="AC7" s="42">
        <v>41716</v>
      </c>
      <c r="AD7" s="42">
        <v>60</v>
      </c>
      <c r="AE7" s="42">
        <v>41777</v>
      </c>
      <c r="AF7" s="42">
        <v>41715</v>
      </c>
      <c r="AG7" s="42">
        <v>41716</v>
      </c>
      <c r="AH7" s="42">
        <v>60</v>
      </c>
      <c r="AI7" s="42">
        <v>41777</v>
      </c>
      <c r="AJ7" s="42">
        <v>41715</v>
      </c>
      <c r="AK7" s="42">
        <v>12000000</v>
      </c>
      <c r="AL7" s="42">
        <v>132</v>
      </c>
      <c r="AM7" s="42">
        <v>41712</v>
      </c>
      <c r="AN7" s="42">
        <v>12000000</v>
      </c>
      <c r="AO7" s="42">
        <v>108</v>
      </c>
      <c r="AP7" s="42">
        <v>41715</v>
      </c>
      <c r="AQ7" s="42">
        <v>12000000</v>
      </c>
      <c r="AR7" s="42" t="s">
        <v>8</v>
      </c>
      <c r="AS7" s="42">
        <v>36000000</v>
      </c>
      <c r="AT7" s="42"/>
      <c r="AU7" s="42"/>
      <c r="AV7" s="42" t="s">
        <v>347</v>
      </c>
      <c r="AW7" s="42" t="s">
        <v>348</v>
      </c>
      <c r="AX7" s="209">
        <v>19259343</v>
      </c>
      <c r="AY7" s="53" t="s">
        <v>349</v>
      </c>
      <c r="AZ7" s="54">
        <f>6000000</f>
        <v>6000000</v>
      </c>
      <c r="BA7" s="20">
        <v>1</v>
      </c>
      <c r="BB7" s="55">
        <v>6000000</v>
      </c>
      <c r="BC7" s="56">
        <v>149</v>
      </c>
      <c r="BD7" s="51">
        <v>41766</v>
      </c>
      <c r="BE7" s="57"/>
      <c r="BF7" s="58"/>
      <c r="BG7" s="59" t="s">
        <v>350</v>
      </c>
    </row>
    <row r="8" spans="1:59" ht="128.25" customHeight="1">
      <c r="A8" s="22" t="s">
        <v>352</v>
      </c>
      <c r="B8" s="106" t="s">
        <v>353</v>
      </c>
      <c r="C8" s="106" t="s">
        <v>354</v>
      </c>
      <c r="D8" s="31" t="s">
        <v>355</v>
      </c>
      <c r="E8" s="43" t="s">
        <v>327</v>
      </c>
      <c r="F8" s="44">
        <v>20000000</v>
      </c>
      <c r="G8" s="45">
        <v>830100940</v>
      </c>
      <c r="H8" s="46">
        <v>9</v>
      </c>
      <c r="I8" s="47" t="s">
        <v>356</v>
      </c>
      <c r="J8" s="20" t="s">
        <v>357</v>
      </c>
      <c r="K8" s="48" t="s">
        <v>358</v>
      </c>
      <c r="L8" s="43" t="s">
        <v>330</v>
      </c>
      <c r="M8" s="49"/>
      <c r="N8" s="46">
        <v>1</v>
      </c>
      <c r="O8" s="50">
        <v>139</v>
      </c>
      <c r="P8" s="51">
        <v>41718</v>
      </c>
      <c r="Q8" s="52" t="s">
        <v>359</v>
      </c>
      <c r="R8" s="52">
        <v>126</v>
      </c>
      <c r="S8" s="51">
        <v>41726</v>
      </c>
      <c r="T8" s="235">
        <v>20000000</v>
      </c>
      <c r="U8" s="209" t="s">
        <v>360</v>
      </c>
      <c r="V8" s="42" t="s">
        <v>152</v>
      </c>
      <c r="W8" s="42" t="s">
        <v>137</v>
      </c>
      <c r="X8" s="42" t="s">
        <v>319</v>
      </c>
      <c r="Y8" s="210">
        <v>41725</v>
      </c>
      <c r="Z8" s="42" t="s">
        <v>361</v>
      </c>
      <c r="AA8" s="42" t="s">
        <v>137</v>
      </c>
      <c r="AB8" s="42" t="s">
        <v>137</v>
      </c>
      <c r="AC8" s="42">
        <v>41727</v>
      </c>
      <c r="AD8" s="42">
        <v>60</v>
      </c>
      <c r="AE8" s="42">
        <v>41788</v>
      </c>
      <c r="AF8" s="42"/>
      <c r="AG8" s="42"/>
      <c r="AH8" s="42"/>
      <c r="AI8" s="42"/>
      <c r="AJ8" s="42"/>
      <c r="AK8" s="42"/>
      <c r="AL8" s="42">
        <v>139</v>
      </c>
      <c r="AM8" s="42">
        <v>41718</v>
      </c>
      <c r="AN8" s="42"/>
      <c r="AO8" s="42"/>
      <c r="AP8" s="42"/>
      <c r="AQ8" s="42"/>
      <c r="AR8" s="42"/>
      <c r="AS8" s="42"/>
      <c r="AT8" s="42"/>
      <c r="AU8" s="42"/>
      <c r="AV8" s="42" t="s">
        <v>321</v>
      </c>
      <c r="AW8" s="42" t="s">
        <v>322</v>
      </c>
      <c r="AX8" s="209">
        <v>52066101</v>
      </c>
      <c r="AY8" s="53" t="s">
        <v>104</v>
      </c>
      <c r="AZ8" s="54"/>
      <c r="BA8" s="20"/>
      <c r="BB8" s="55"/>
      <c r="BC8" s="56"/>
      <c r="BD8" s="51"/>
      <c r="BE8" s="57"/>
      <c r="BF8" s="58"/>
      <c r="BG8" s="59" t="s">
        <v>323</v>
      </c>
    </row>
    <row r="9" spans="1:59" ht="134.25" customHeight="1">
      <c r="A9" s="22" t="s">
        <v>365</v>
      </c>
      <c r="B9" s="106" t="s">
        <v>366</v>
      </c>
      <c r="C9" s="106" t="s">
        <v>367</v>
      </c>
      <c r="D9" s="31" t="s">
        <v>368</v>
      </c>
      <c r="E9" s="43" t="s">
        <v>315</v>
      </c>
      <c r="F9" s="44">
        <v>10000000</v>
      </c>
      <c r="G9" s="45">
        <v>800193221</v>
      </c>
      <c r="H9" s="46">
        <v>0</v>
      </c>
      <c r="I9" s="47" t="s">
        <v>369</v>
      </c>
      <c r="J9" s="20" t="s">
        <v>370</v>
      </c>
      <c r="K9" s="48" t="s">
        <v>359</v>
      </c>
      <c r="L9" s="43" t="s">
        <v>318</v>
      </c>
      <c r="M9" s="49"/>
      <c r="N9" s="46">
        <v>1</v>
      </c>
      <c r="O9" s="50">
        <v>165</v>
      </c>
      <c r="P9" s="51">
        <v>41733</v>
      </c>
      <c r="Q9" s="52">
        <v>10000000</v>
      </c>
      <c r="R9" s="52">
        <v>139</v>
      </c>
      <c r="S9" s="51">
        <v>41368</v>
      </c>
      <c r="T9" s="235">
        <v>10000000</v>
      </c>
      <c r="U9" s="209">
        <v>3120202</v>
      </c>
      <c r="V9" s="42" t="s">
        <v>89</v>
      </c>
      <c r="W9" s="42" t="s">
        <v>137</v>
      </c>
      <c r="X9" s="42" t="s">
        <v>319</v>
      </c>
      <c r="Y9" s="210">
        <v>41733</v>
      </c>
      <c r="Z9" s="42" t="s">
        <v>371</v>
      </c>
      <c r="AA9" s="42">
        <v>41738</v>
      </c>
      <c r="AB9" s="42" t="s">
        <v>137</v>
      </c>
      <c r="AC9" s="42">
        <v>41769</v>
      </c>
      <c r="AD9" s="42">
        <v>60</v>
      </c>
      <c r="AE9" s="42">
        <v>41830</v>
      </c>
      <c r="AF9" s="42">
        <v>41733</v>
      </c>
      <c r="AG9" s="42">
        <v>41769</v>
      </c>
      <c r="AH9" s="42">
        <v>60</v>
      </c>
      <c r="AI9" s="42">
        <v>41830</v>
      </c>
      <c r="AJ9" s="42">
        <v>41733</v>
      </c>
      <c r="AK9" s="42">
        <v>10000000</v>
      </c>
      <c r="AL9" s="42">
        <v>165</v>
      </c>
      <c r="AM9" s="42">
        <v>41733</v>
      </c>
      <c r="AN9" s="42">
        <v>10000000</v>
      </c>
      <c r="AO9" s="42">
        <v>139</v>
      </c>
      <c r="AP9" s="42">
        <v>41368</v>
      </c>
      <c r="AQ9" s="42">
        <v>10000000</v>
      </c>
      <c r="AR9" s="42" t="s">
        <v>89</v>
      </c>
      <c r="AS9" s="42"/>
      <c r="AT9" s="42"/>
      <c r="AU9" s="42"/>
      <c r="AV9" s="42" t="s">
        <v>372</v>
      </c>
      <c r="AW9" s="42" t="s">
        <v>373</v>
      </c>
      <c r="AX9" s="209" t="s">
        <v>374</v>
      </c>
      <c r="AY9" s="53" t="s">
        <v>375</v>
      </c>
      <c r="AZ9" s="54"/>
      <c r="BA9" s="20"/>
      <c r="BB9" s="55"/>
      <c r="BC9" s="56"/>
      <c r="BD9" s="51"/>
      <c r="BE9" s="57"/>
      <c r="BF9" s="58"/>
      <c r="BG9" s="59" t="s">
        <v>376</v>
      </c>
    </row>
    <row r="10" spans="1:59" ht="108.75" customHeight="1">
      <c r="A10" s="22" t="s">
        <v>377</v>
      </c>
      <c r="B10" s="106" t="s">
        <v>378</v>
      </c>
      <c r="C10" s="106" t="s">
        <v>379</v>
      </c>
      <c r="D10" s="31" t="s">
        <v>335</v>
      </c>
      <c r="E10" s="43" t="s">
        <v>336</v>
      </c>
      <c r="F10" s="44">
        <v>111000</v>
      </c>
      <c r="G10" s="45">
        <v>860509265</v>
      </c>
      <c r="H10" s="46">
        <v>1</v>
      </c>
      <c r="I10" s="47" t="s">
        <v>380</v>
      </c>
      <c r="J10" s="20" t="s">
        <v>337</v>
      </c>
      <c r="K10" s="48">
        <v>6073050</v>
      </c>
      <c r="L10" s="43" t="s">
        <v>330</v>
      </c>
      <c r="M10" s="49"/>
      <c r="N10" s="46">
        <v>1</v>
      </c>
      <c r="O10" s="50">
        <v>187</v>
      </c>
      <c r="P10" s="51">
        <v>41753</v>
      </c>
      <c r="Q10" s="52">
        <v>111000</v>
      </c>
      <c r="R10" s="52">
        <v>159</v>
      </c>
      <c r="S10" s="51">
        <v>41758</v>
      </c>
      <c r="T10" s="235">
        <v>111000</v>
      </c>
      <c r="U10" s="209">
        <v>3120204</v>
      </c>
      <c r="V10" s="42" t="s">
        <v>125</v>
      </c>
      <c r="W10" s="42" t="s">
        <v>137</v>
      </c>
      <c r="X10" s="42" t="s">
        <v>319</v>
      </c>
      <c r="Y10" s="210">
        <v>41758</v>
      </c>
      <c r="Z10" s="42" t="s">
        <v>381</v>
      </c>
      <c r="AA10" s="42" t="s">
        <v>381</v>
      </c>
      <c r="AB10" s="42" t="s">
        <v>137</v>
      </c>
      <c r="AC10" s="42">
        <v>41787</v>
      </c>
      <c r="AD10" s="42">
        <v>30</v>
      </c>
      <c r="AE10" s="42">
        <v>41818</v>
      </c>
      <c r="AF10" s="42">
        <v>41758</v>
      </c>
      <c r="AG10" s="42">
        <v>41787</v>
      </c>
      <c r="AH10" s="42">
        <v>30</v>
      </c>
      <c r="AI10" s="42">
        <v>41818</v>
      </c>
      <c r="AJ10" s="42">
        <v>41758</v>
      </c>
      <c r="AK10" s="42">
        <v>111000</v>
      </c>
      <c r="AL10" s="42">
        <v>187</v>
      </c>
      <c r="AM10" s="42">
        <v>41753</v>
      </c>
      <c r="AN10" s="42">
        <v>111000</v>
      </c>
      <c r="AO10" s="42">
        <v>159</v>
      </c>
      <c r="AP10" s="42">
        <v>41758</v>
      </c>
      <c r="AQ10" s="42">
        <v>111000</v>
      </c>
      <c r="AR10" s="42" t="s">
        <v>158</v>
      </c>
      <c r="AS10" s="42"/>
      <c r="AT10" s="42"/>
      <c r="AU10" s="42"/>
      <c r="AV10" s="42" t="s">
        <v>382</v>
      </c>
      <c r="AW10" s="42" t="s">
        <v>383</v>
      </c>
      <c r="AX10" s="209">
        <v>52561260</v>
      </c>
      <c r="AY10" s="53" t="s">
        <v>384</v>
      </c>
      <c r="AZ10" s="54"/>
      <c r="BA10" s="20"/>
      <c r="BB10" s="55"/>
      <c r="BC10" s="56"/>
      <c r="BD10" s="51"/>
      <c r="BE10" s="57"/>
      <c r="BF10" s="58"/>
      <c r="BG10" s="59" t="s">
        <v>351</v>
      </c>
    </row>
    <row r="11" spans="1:59" ht="84" customHeight="1">
      <c r="A11" s="22" t="s">
        <v>385</v>
      </c>
      <c r="B11" s="106" t="s">
        <v>386</v>
      </c>
      <c r="C11" s="106" t="s">
        <v>387</v>
      </c>
      <c r="D11" s="31" t="s">
        <v>335</v>
      </c>
      <c r="E11" s="43" t="s">
        <v>327</v>
      </c>
      <c r="F11" s="44">
        <v>297000</v>
      </c>
      <c r="G11" s="45" t="s">
        <v>388</v>
      </c>
      <c r="H11" s="46">
        <v>6</v>
      </c>
      <c r="I11" s="47" t="s">
        <v>389</v>
      </c>
      <c r="J11" s="20" t="s">
        <v>390</v>
      </c>
      <c r="K11" s="48">
        <v>4232300</v>
      </c>
      <c r="L11" s="43" t="s">
        <v>330</v>
      </c>
      <c r="M11" s="49"/>
      <c r="N11" s="46">
        <v>1</v>
      </c>
      <c r="O11" s="50">
        <v>167</v>
      </c>
      <c r="P11" s="51">
        <v>41737</v>
      </c>
      <c r="Q11" s="52">
        <v>297000</v>
      </c>
      <c r="R11" s="52">
        <v>141</v>
      </c>
      <c r="S11" s="51">
        <v>41737</v>
      </c>
      <c r="T11" s="235">
        <v>297000</v>
      </c>
      <c r="U11" s="209">
        <v>3120204</v>
      </c>
      <c r="V11" s="42" t="s">
        <v>158</v>
      </c>
      <c r="W11" s="42" t="s">
        <v>137</v>
      </c>
      <c r="X11" s="42" t="s">
        <v>319</v>
      </c>
      <c r="Y11" s="210">
        <v>41737</v>
      </c>
      <c r="Z11" s="42" t="s">
        <v>381</v>
      </c>
      <c r="AA11" s="42" t="s">
        <v>137</v>
      </c>
      <c r="AB11" s="42" t="s">
        <v>137</v>
      </c>
      <c r="AC11" s="42">
        <v>41737</v>
      </c>
      <c r="AD11" s="42">
        <v>90</v>
      </c>
      <c r="AE11" s="42">
        <v>41828</v>
      </c>
      <c r="AF11" s="42">
        <v>41737</v>
      </c>
      <c r="AG11" s="42">
        <v>41737</v>
      </c>
      <c r="AH11" s="42">
        <v>90</v>
      </c>
      <c r="AI11" s="42">
        <v>41828</v>
      </c>
      <c r="AJ11" s="42">
        <v>41737</v>
      </c>
      <c r="AK11" s="42">
        <v>297000</v>
      </c>
      <c r="AL11" s="42">
        <v>167</v>
      </c>
      <c r="AM11" s="42">
        <v>41737</v>
      </c>
      <c r="AN11" s="42">
        <v>297000</v>
      </c>
      <c r="AO11" s="42">
        <v>141</v>
      </c>
      <c r="AP11" s="42">
        <v>41737</v>
      </c>
      <c r="AQ11" s="42">
        <v>297000</v>
      </c>
      <c r="AR11" s="42" t="s">
        <v>158</v>
      </c>
      <c r="AS11" s="42"/>
      <c r="AT11" s="42"/>
      <c r="AU11" s="42"/>
      <c r="AV11" s="42" t="s">
        <v>382</v>
      </c>
      <c r="AW11" s="42" t="s">
        <v>383</v>
      </c>
      <c r="AX11" s="209">
        <v>52561260</v>
      </c>
      <c r="AY11" s="53" t="s">
        <v>384</v>
      </c>
      <c r="AZ11" s="54"/>
      <c r="BA11" s="20"/>
      <c r="BB11" s="55"/>
      <c r="BC11" s="56"/>
      <c r="BD11" s="51"/>
      <c r="BE11" s="57"/>
      <c r="BF11" s="58"/>
      <c r="BG11" s="59" t="s">
        <v>391</v>
      </c>
    </row>
    <row r="12" spans="1:59" ht="125.25" customHeight="1">
      <c r="A12" s="22" t="s">
        <v>392</v>
      </c>
      <c r="B12" s="106" t="s">
        <v>393</v>
      </c>
      <c r="C12" s="106" t="s">
        <v>394</v>
      </c>
      <c r="D12" s="31" t="s">
        <v>335</v>
      </c>
      <c r="E12" s="43" t="s">
        <v>336</v>
      </c>
      <c r="F12" s="44">
        <v>432000</v>
      </c>
      <c r="G12" s="45">
        <v>860001022</v>
      </c>
      <c r="H12" s="46">
        <v>7</v>
      </c>
      <c r="I12" s="47" t="s">
        <v>395</v>
      </c>
      <c r="J12" s="20" t="s">
        <v>362</v>
      </c>
      <c r="K12" s="48" t="s">
        <v>363</v>
      </c>
      <c r="L12" s="43" t="s">
        <v>330</v>
      </c>
      <c r="M12" s="49"/>
      <c r="N12" s="46">
        <v>1</v>
      </c>
      <c r="O12" s="50">
        <v>188</v>
      </c>
      <c r="P12" s="51">
        <v>41753</v>
      </c>
      <c r="Q12" s="52">
        <v>432000</v>
      </c>
      <c r="R12" s="52">
        <v>157</v>
      </c>
      <c r="S12" s="51">
        <v>41754</v>
      </c>
      <c r="T12" s="235">
        <v>432000</v>
      </c>
      <c r="U12" s="209">
        <v>3120204</v>
      </c>
      <c r="V12" s="42" t="s">
        <v>158</v>
      </c>
      <c r="W12" s="42" t="s">
        <v>137</v>
      </c>
      <c r="X12" s="42" t="s">
        <v>319</v>
      </c>
      <c r="Y12" s="210">
        <v>41754</v>
      </c>
      <c r="Z12" s="42" t="s">
        <v>381</v>
      </c>
      <c r="AA12" s="42" t="s">
        <v>137</v>
      </c>
      <c r="AB12" s="42" t="s">
        <v>137</v>
      </c>
      <c r="AC12" s="42">
        <v>41757</v>
      </c>
      <c r="AD12" s="42">
        <v>90</v>
      </c>
      <c r="AE12" s="42">
        <v>41848</v>
      </c>
      <c r="AF12" s="42">
        <v>41754</v>
      </c>
      <c r="AG12" s="42">
        <v>41757</v>
      </c>
      <c r="AH12" s="42">
        <v>90</v>
      </c>
      <c r="AI12" s="42">
        <v>41848</v>
      </c>
      <c r="AJ12" s="42">
        <v>41754</v>
      </c>
      <c r="AK12" s="42">
        <v>432000</v>
      </c>
      <c r="AL12" s="42">
        <v>188</v>
      </c>
      <c r="AM12" s="42">
        <v>41753</v>
      </c>
      <c r="AN12" s="42">
        <v>432000</v>
      </c>
      <c r="AO12" s="42">
        <v>157</v>
      </c>
      <c r="AP12" s="42">
        <v>41754</v>
      </c>
      <c r="AQ12" s="42">
        <v>432000</v>
      </c>
      <c r="AR12" s="42" t="s">
        <v>158</v>
      </c>
      <c r="AS12" s="42"/>
      <c r="AT12" s="42"/>
      <c r="AU12" s="42"/>
      <c r="AV12" s="42" t="s">
        <v>382</v>
      </c>
      <c r="AW12" s="42" t="s">
        <v>383</v>
      </c>
      <c r="AX12" s="209">
        <v>52561260</v>
      </c>
      <c r="AY12" s="53" t="s">
        <v>384</v>
      </c>
      <c r="AZ12" s="54"/>
      <c r="BA12" s="20"/>
      <c r="BB12" s="55"/>
      <c r="BC12" s="56"/>
      <c r="BD12" s="51"/>
      <c r="BE12" s="57"/>
      <c r="BF12" s="58"/>
      <c r="BG12" s="59" t="s">
        <v>391</v>
      </c>
    </row>
    <row r="13" spans="1:59" ht="87" customHeight="1">
      <c r="A13" s="22" t="s">
        <v>396</v>
      </c>
      <c r="B13" s="106" t="s">
        <v>397</v>
      </c>
      <c r="C13" s="106" t="s">
        <v>398</v>
      </c>
      <c r="D13" s="31" t="s">
        <v>335</v>
      </c>
      <c r="E13" s="43" t="s">
        <v>327</v>
      </c>
      <c r="F13" s="44">
        <v>7500000</v>
      </c>
      <c r="G13" s="45">
        <v>80814614</v>
      </c>
      <c r="H13" s="46"/>
      <c r="I13" s="47" t="s">
        <v>399</v>
      </c>
      <c r="J13" s="20" t="s">
        <v>400</v>
      </c>
      <c r="K13" s="48" t="s">
        <v>401</v>
      </c>
      <c r="L13" s="43" t="s">
        <v>344</v>
      </c>
      <c r="M13" s="49"/>
      <c r="N13" s="46">
        <v>1</v>
      </c>
      <c r="O13" s="50">
        <v>193</v>
      </c>
      <c r="P13" s="51">
        <v>41758</v>
      </c>
      <c r="Q13" s="52">
        <v>7500000</v>
      </c>
      <c r="R13" s="52">
        <v>162</v>
      </c>
      <c r="S13" s="51">
        <v>41759</v>
      </c>
      <c r="T13" s="235">
        <v>7500000</v>
      </c>
      <c r="U13" s="209">
        <v>311020301</v>
      </c>
      <c r="V13" s="42" t="s">
        <v>8</v>
      </c>
      <c r="W13" s="42" t="s">
        <v>137</v>
      </c>
      <c r="X13" s="42" t="s">
        <v>319</v>
      </c>
      <c r="Y13" s="210">
        <v>41759</v>
      </c>
      <c r="Z13" s="42" t="s">
        <v>402</v>
      </c>
      <c r="AA13" s="42">
        <v>41759</v>
      </c>
      <c r="AB13" s="42" t="s">
        <v>137</v>
      </c>
      <c r="AC13" s="42">
        <v>41760</v>
      </c>
      <c r="AD13" s="42">
        <v>45</v>
      </c>
      <c r="AE13" s="42">
        <v>41805</v>
      </c>
      <c r="AF13" s="42">
        <v>41759</v>
      </c>
      <c r="AG13" s="42">
        <v>41760</v>
      </c>
      <c r="AH13" s="42">
        <v>45</v>
      </c>
      <c r="AI13" s="42">
        <v>41805</v>
      </c>
      <c r="AJ13" s="42">
        <v>41759</v>
      </c>
      <c r="AK13" s="42">
        <v>7500000</v>
      </c>
      <c r="AL13" s="42">
        <v>193</v>
      </c>
      <c r="AM13" s="42">
        <v>41758</v>
      </c>
      <c r="AN13" s="42">
        <v>7500000</v>
      </c>
      <c r="AO13" s="42">
        <v>162</v>
      </c>
      <c r="AP13" s="42">
        <v>41759</v>
      </c>
      <c r="AQ13" s="42">
        <v>7500000</v>
      </c>
      <c r="AR13" s="42" t="s">
        <v>8</v>
      </c>
      <c r="AS13" s="42"/>
      <c r="AT13" s="42"/>
      <c r="AU13" s="42"/>
      <c r="AV13" s="42" t="s">
        <v>321</v>
      </c>
      <c r="AW13" s="42" t="s">
        <v>322</v>
      </c>
      <c r="AX13" s="209">
        <v>19447276</v>
      </c>
      <c r="AY13" s="53" t="s">
        <v>104</v>
      </c>
      <c r="AZ13" s="54"/>
      <c r="BA13" s="20"/>
      <c r="BB13" s="55"/>
      <c r="BC13" s="56"/>
      <c r="BD13" s="51"/>
      <c r="BE13" s="57"/>
      <c r="BF13" s="58"/>
      <c r="BG13" s="59" t="s">
        <v>391</v>
      </c>
    </row>
    <row r="14" spans="1:59" ht="75.75" customHeight="1">
      <c r="A14" s="22" t="s">
        <v>403</v>
      </c>
      <c r="B14" s="106" t="s">
        <v>404</v>
      </c>
      <c r="C14" s="106" t="s">
        <v>405</v>
      </c>
      <c r="D14" s="31" t="s">
        <v>314</v>
      </c>
      <c r="E14" s="43" t="s">
        <v>327</v>
      </c>
      <c r="F14" s="44">
        <v>10500000</v>
      </c>
      <c r="G14" s="45">
        <v>830023178</v>
      </c>
      <c r="H14" s="46">
        <v>2</v>
      </c>
      <c r="I14" s="47" t="s">
        <v>406</v>
      </c>
      <c r="J14" s="20" t="s">
        <v>407</v>
      </c>
      <c r="K14" s="48">
        <v>7565600</v>
      </c>
      <c r="L14" s="43" t="s">
        <v>408</v>
      </c>
      <c r="M14" s="49"/>
      <c r="N14" s="46">
        <v>1</v>
      </c>
      <c r="O14" s="50">
        <v>195</v>
      </c>
      <c r="P14" s="51">
        <v>41759</v>
      </c>
      <c r="Q14" s="52">
        <v>10500000</v>
      </c>
      <c r="R14" s="52">
        <v>188</v>
      </c>
      <c r="S14" s="51">
        <v>41775</v>
      </c>
      <c r="T14" s="235">
        <v>10500000</v>
      </c>
      <c r="U14" s="209" t="s">
        <v>338</v>
      </c>
      <c r="V14" s="42" t="s">
        <v>125</v>
      </c>
      <c r="W14" s="42" t="s">
        <v>137</v>
      </c>
      <c r="X14" s="42" t="s">
        <v>319</v>
      </c>
      <c r="Y14" s="210">
        <v>41774</v>
      </c>
      <c r="Z14" s="42" t="s">
        <v>409</v>
      </c>
      <c r="AA14" s="42" t="s">
        <v>410</v>
      </c>
      <c r="AB14" s="42" t="s">
        <v>137</v>
      </c>
      <c r="AC14" s="42">
        <v>41774</v>
      </c>
      <c r="AD14" s="42">
        <v>75</v>
      </c>
      <c r="AE14" s="42">
        <v>41850</v>
      </c>
      <c r="AF14" s="42">
        <v>41774</v>
      </c>
      <c r="AG14" s="42">
        <v>41774</v>
      </c>
      <c r="AH14" s="42">
        <v>75</v>
      </c>
      <c r="AI14" s="42">
        <v>41850</v>
      </c>
      <c r="AJ14" s="42">
        <v>41774</v>
      </c>
      <c r="AK14" s="42">
        <v>10500000</v>
      </c>
      <c r="AL14" s="42">
        <v>195</v>
      </c>
      <c r="AM14" s="42">
        <v>41759</v>
      </c>
      <c r="AN14" s="42">
        <v>10500000</v>
      </c>
      <c r="AO14" s="42">
        <v>188</v>
      </c>
      <c r="AP14" s="42">
        <v>41775</v>
      </c>
      <c r="AQ14" s="42">
        <v>10500000</v>
      </c>
      <c r="AR14" s="42" t="s">
        <v>158</v>
      </c>
      <c r="AS14" s="42"/>
      <c r="AT14" s="42"/>
      <c r="AU14" s="42"/>
      <c r="AV14" s="42" t="s">
        <v>321</v>
      </c>
      <c r="AW14" s="42" t="s">
        <v>322</v>
      </c>
      <c r="AX14" s="209">
        <v>19447276</v>
      </c>
      <c r="AY14" s="53" t="s">
        <v>104</v>
      </c>
      <c r="AZ14" s="54"/>
      <c r="BA14" s="20"/>
      <c r="BB14" s="55"/>
      <c r="BC14" s="56"/>
      <c r="BD14" s="51"/>
      <c r="BE14" s="57"/>
      <c r="BF14" s="58"/>
      <c r="BG14" s="59" t="s">
        <v>323</v>
      </c>
    </row>
    <row r="15" spans="1:59" ht="108.75" customHeight="1">
      <c r="A15" s="22" t="s">
        <v>377</v>
      </c>
      <c r="B15" s="106" t="s">
        <v>411</v>
      </c>
      <c r="C15" s="106" t="s">
        <v>379</v>
      </c>
      <c r="D15" s="31" t="s">
        <v>335</v>
      </c>
      <c r="E15" s="43" t="s">
        <v>336</v>
      </c>
      <c r="F15" s="44">
        <v>28000</v>
      </c>
      <c r="G15" s="45">
        <v>860509265</v>
      </c>
      <c r="H15" s="46">
        <v>1</v>
      </c>
      <c r="I15" s="47" t="s">
        <v>412</v>
      </c>
      <c r="J15" s="20" t="s">
        <v>337</v>
      </c>
      <c r="K15" s="48">
        <v>6073050</v>
      </c>
      <c r="L15" s="43" t="s">
        <v>330</v>
      </c>
      <c r="M15" s="49"/>
      <c r="N15" s="46">
        <v>1</v>
      </c>
      <c r="O15" s="50">
        <v>219</v>
      </c>
      <c r="P15" s="51">
        <v>41772</v>
      </c>
      <c r="Q15" s="52">
        <v>28000</v>
      </c>
      <c r="R15" s="52">
        <v>193</v>
      </c>
      <c r="S15" s="51">
        <v>41781</v>
      </c>
      <c r="T15" s="235">
        <v>28000</v>
      </c>
      <c r="U15" s="209">
        <v>3120204</v>
      </c>
      <c r="V15" s="42" t="s">
        <v>125</v>
      </c>
      <c r="W15" s="42" t="s">
        <v>137</v>
      </c>
      <c r="X15" s="42" t="s">
        <v>319</v>
      </c>
      <c r="Y15" s="210">
        <v>41772</v>
      </c>
      <c r="Z15" s="42" t="s">
        <v>381</v>
      </c>
      <c r="AA15" s="42" t="s">
        <v>381</v>
      </c>
      <c r="AB15" s="42" t="s">
        <v>137</v>
      </c>
      <c r="AC15" s="42">
        <v>41818</v>
      </c>
      <c r="AD15" s="42">
        <v>150</v>
      </c>
      <c r="AE15" s="42">
        <v>41971</v>
      </c>
      <c r="AF15" s="42">
        <v>41772</v>
      </c>
      <c r="AG15" s="42">
        <v>41818</v>
      </c>
      <c r="AH15" s="42">
        <v>150</v>
      </c>
      <c r="AI15" s="42">
        <v>41971</v>
      </c>
      <c r="AJ15" s="42">
        <v>41772</v>
      </c>
      <c r="AK15" s="42">
        <v>28000</v>
      </c>
      <c r="AL15" s="42">
        <v>219</v>
      </c>
      <c r="AM15" s="42">
        <v>41772</v>
      </c>
      <c r="AN15" s="42">
        <v>28000</v>
      </c>
      <c r="AO15" s="42">
        <v>193</v>
      </c>
      <c r="AP15" s="42">
        <v>41781</v>
      </c>
      <c r="AQ15" s="42">
        <v>28000</v>
      </c>
      <c r="AR15" s="42" t="s">
        <v>158</v>
      </c>
      <c r="AS15" s="42"/>
      <c r="AT15" s="42"/>
      <c r="AU15" s="42"/>
      <c r="AV15" s="42" t="s">
        <v>382</v>
      </c>
      <c r="AW15" s="42" t="s">
        <v>383</v>
      </c>
      <c r="AX15" s="209">
        <v>52561260</v>
      </c>
      <c r="AY15" s="53" t="s">
        <v>168</v>
      </c>
      <c r="AZ15" s="54"/>
      <c r="BA15" s="20"/>
      <c r="BB15" s="55"/>
      <c r="BC15" s="56"/>
      <c r="BD15" s="51"/>
      <c r="BE15" s="57"/>
      <c r="BF15" s="58"/>
      <c r="BG15" s="59" t="s">
        <v>351</v>
      </c>
    </row>
    <row r="16" spans="1:59" ht="108.75" customHeight="1">
      <c r="A16" s="22" t="s">
        <v>413</v>
      </c>
      <c r="B16" s="106" t="s">
        <v>414</v>
      </c>
      <c r="C16" s="106" t="s">
        <v>415</v>
      </c>
      <c r="D16" s="31" t="s">
        <v>335</v>
      </c>
      <c r="E16" s="43" t="s">
        <v>327</v>
      </c>
      <c r="F16" s="44">
        <v>12000000</v>
      </c>
      <c r="G16" s="45">
        <v>13495039</v>
      </c>
      <c r="H16" s="46"/>
      <c r="I16" s="47" t="s">
        <v>416</v>
      </c>
      <c r="J16" s="20" t="s">
        <v>417</v>
      </c>
      <c r="K16" s="48">
        <v>4116170</v>
      </c>
      <c r="L16" s="43" t="s">
        <v>344</v>
      </c>
      <c r="M16" s="49"/>
      <c r="N16" s="46">
        <v>1</v>
      </c>
      <c r="O16" s="50">
        <v>240</v>
      </c>
      <c r="P16" s="51">
        <v>41788</v>
      </c>
      <c r="Q16" s="52">
        <v>12000000</v>
      </c>
      <c r="R16" s="52">
        <v>203</v>
      </c>
      <c r="S16" s="51">
        <v>41788</v>
      </c>
      <c r="T16" s="235">
        <v>12000000</v>
      </c>
      <c r="U16" s="209" t="s">
        <v>345</v>
      </c>
      <c r="V16" s="42" t="s">
        <v>8</v>
      </c>
      <c r="W16" s="42" t="s">
        <v>137</v>
      </c>
      <c r="X16" s="42" t="s">
        <v>319</v>
      </c>
      <c r="Y16" s="210">
        <v>41788</v>
      </c>
      <c r="Z16" s="42" t="s">
        <v>418</v>
      </c>
      <c r="AA16" s="42">
        <v>41788</v>
      </c>
      <c r="AB16" s="42" t="s">
        <v>137</v>
      </c>
      <c r="AC16" s="42">
        <v>41788</v>
      </c>
      <c r="AD16" s="42">
        <v>60</v>
      </c>
      <c r="AE16" s="42">
        <v>41848</v>
      </c>
      <c r="AF16" s="42">
        <v>41788</v>
      </c>
      <c r="AG16" s="42">
        <v>41788</v>
      </c>
      <c r="AH16" s="42">
        <v>60</v>
      </c>
      <c r="AI16" s="42">
        <v>41848</v>
      </c>
      <c r="AJ16" s="42">
        <v>41788</v>
      </c>
      <c r="AK16" s="42">
        <v>12000000</v>
      </c>
      <c r="AL16" s="42">
        <v>240</v>
      </c>
      <c r="AM16" s="42">
        <v>41788</v>
      </c>
      <c r="AN16" s="42">
        <v>12000000</v>
      </c>
      <c r="AO16" s="42">
        <v>203</v>
      </c>
      <c r="AP16" s="42">
        <v>41788</v>
      </c>
      <c r="AQ16" s="42">
        <v>12000000</v>
      </c>
      <c r="AR16" s="42" t="s">
        <v>8</v>
      </c>
      <c r="AS16" s="42"/>
      <c r="AT16" s="42"/>
      <c r="AU16" s="42"/>
      <c r="AV16" s="42" t="s">
        <v>419</v>
      </c>
      <c r="AW16" s="42" t="s">
        <v>420</v>
      </c>
      <c r="AX16" s="209">
        <v>51950018</v>
      </c>
      <c r="AY16" s="53" t="s">
        <v>421</v>
      </c>
      <c r="AZ16" s="54"/>
      <c r="BA16" s="20"/>
      <c r="BB16" s="55"/>
      <c r="BC16" s="56"/>
      <c r="BD16" s="51"/>
      <c r="BE16" s="57"/>
      <c r="BF16" s="58"/>
      <c r="BG16" s="59" t="s">
        <v>351</v>
      </c>
    </row>
    <row r="17" spans="1:59" ht="108.75" customHeight="1">
      <c r="A17" s="22" t="s">
        <v>422</v>
      </c>
      <c r="B17" s="106" t="s">
        <v>423</v>
      </c>
      <c r="C17" s="106" t="s">
        <v>424</v>
      </c>
      <c r="D17" s="31" t="s">
        <v>335</v>
      </c>
      <c r="E17" s="43" t="s">
        <v>327</v>
      </c>
      <c r="F17" s="44">
        <v>12000000</v>
      </c>
      <c r="G17" s="45">
        <v>46676852</v>
      </c>
      <c r="H17" s="46"/>
      <c r="I17" s="47" t="s">
        <v>425</v>
      </c>
      <c r="J17" s="20" t="s">
        <v>426</v>
      </c>
      <c r="K17" s="48">
        <v>3132336507</v>
      </c>
      <c r="L17" s="43" t="s">
        <v>344</v>
      </c>
      <c r="M17" s="49"/>
      <c r="N17" s="46">
        <v>1</v>
      </c>
      <c r="O17" s="50">
        <v>239</v>
      </c>
      <c r="P17" s="51">
        <v>41788</v>
      </c>
      <c r="Q17" s="52">
        <v>12000000</v>
      </c>
      <c r="R17" s="52">
        <v>204</v>
      </c>
      <c r="S17" s="51">
        <v>41788</v>
      </c>
      <c r="T17" s="235">
        <v>12000000</v>
      </c>
      <c r="U17" s="209" t="s">
        <v>345</v>
      </c>
      <c r="V17" s="42" t="s">
        <v>8</v>
      </c>
      <c r="W17" s="42" t="s">
        <v>137</v>
      </c>
      <c r="X17" s="42" t="s">
        <v>319</v>
      </c>
      <c r="Y17" s="210">
        <v>41788</v>
      </c>
      <c r="Z17" s="42" t="s">
        <v>427</v>
      </c>
      <c r="AA17" s="42">
        <v>41793</v>
      </c>
      <c r="AB17" s="42" t="s">
        <v>137</v>
      </c>
      <c r="AC17" s="42">
        <v>41788</v>
      </c>
      <c r="AD17" s="42">
        <v>60</v>
      </c>
      <c r="AE17" s="42">
        <v>41848</v>
      </c>
      <c r="AF17" s="42">
        <v>41788</v>
      </c>
      <c r="AG17" s="42">
        <v>41788</v>
      </c>
      <c r="AH17" s="42">
        <v>60</v>
      </c>
      <c r="AI17" s="42">
        <v>41848</v>
      </c>
      <c r="AJ17" s="42">
        <v>41788</v>
      </c>
      <c r="AK17" s="42">
        <v>12000000</v>
      </c>
      <c r="AL17" s="42">
        <v>239</v>
      </c>
      <c r="AM17" s="42">
        <v>41788</v>
      </c>
      <c r="AN17" s="42">
        <v>12000000</v>
      </c>
      <c r="AO17" s="42">
        <v>204</v>
      </c>
      <c r="AP17" s="42">
        <v>41788</v>
      </c>
      <c r="AQ17" s="42">
        <v>12000000</v>
      </c>
      <c r="AR17" s="42" t="s">
        <v>8</v>
      </c>
      <c r="AS17" s="42"/>
      <c r="AT17" s="42"/>
      <c r="AU17" s="42"/>
      <c r="AV17" s="42" t="s">
        <v>419</v>
      </c>
      <c r="AW17" s="42" t="s">
        <v>420</v>
      </c>
      <c r="AX17" s="209">
        <v>51950018</v>
      </c>
      <c r="AY17" s="53" t="s">
        <v>421</v>
      </c>
      <c r="AZ17" s="54"/>
      <c r="BA17" s="20"/>
      <c r="BB17" s="55"/>
      <c r="BC17" s="56"/>
      <c r="BD17" s="51"/>
      <c r="BE17" s="57"/>
      <c r="BF17" s="58"/>
      <c r="BG17" s="59" t="s">
        <v>351</v>
      </c>
    </row>
    <row r="18" spans="1:59" ht="98.25" customHeight="1">
      <c r="A18" s="22" t="s">
        <v>445</v>
      </c>
      <c r="B18" s="106" t="s">
        <v>446</v>
      </c>
      <c r="C18" s="106" t="s">
        <v>447</v>
      </c>
      <c r="D18" s="31" t="s">
        <v>335</v>
      </c>
      <c r="E18" s="43" t="s">
        <v>327</v>
      </c>
      <c r="F18" s="44">
        <v>4500000</v>
      </c>
      <c r="G18" s="45">
        <v>900062917</v>
      </c>
      <c r="H18" s="46">
        <v>9</v>
      </c>
      <c r="I18" s="47" t="s">
        <v>448</v>
      </c>
      <c r="J18" s="20" t="s">
        <v>449</v>
      </c>
      <c r="K18" s="48">
        <v>5951796</v>
      </c>
      <c r="L18" s="43" t="s">
        <v>330</v>
      </c>
      <c r="M18" s="49"/>
      <c r="N18" s="46">
        <v>1</v>
      </c>
      <c r="O18" s="50">
        <v>230</v>
      </c>
      <c r="P18" s="51">
        <v>41780</v>
      </c>
      <c r="Q18" s="52">
        <v>4500000</v>
      </c>
      <c r="R18" s="52">
        <v>208</v>
      </c>
      <c r="S18" s="51">
        <v>41793</v>
      </c>
      <c r="T18" s="235">
        <v>4500000</v>
      </c>
      <c r="U18" s="209">
        <v>3120203</v>
      </c>
      <c r="V18" s="42" t="s">
        <v>450</v>
      </c>
      <c r="W18" s="42" t="s">
        <v>137</v>
      </c>
      <c r="X18" s="42" t="s">
        <v>319</v>
      </c>
      <c r="Y18" s="210">
        <v>41793</v>
      </c>
      <c r="Z18" s="42" t="s">
        <v>381</v>
      </c>
      <c r="AA18" s="42" t="s">
        <v>381</v>
      </c>
      <c r="AB18" s="42"/>
      <c r="AC18" s="42"/>
      <c r="AD18" s="42" t="s">
        <v>451</v>
      </c>
      <c r="AE18" s="42" t="s">
        <v>451</v>
      </c>
      <c r="AF18" s="42"/>
      <c r="AG18" s="42"/>
      <c r="AH18" s="42"/>
      <c r="AI18" s="42"/>
      <c r="AJ18" s="42"/>
      <c r="AK18" s="42">
        <v>4500000</v>
      </c>
      <c r="AL18" s="42">
        <v>230</v>
      </c>
      <c r="AM18" s="42">
        <v>41780</v>
      </c>
      <c r="AN18" s="42">
        <v>4500000</v>
      </c>
      <c r="AO18" s="42" t="s">
        <v>452</v>
      </c>
      <c r="AP18" s="42" t="s">
        <v>452</v>
      </c>
      <c r="AQ18" s="42" t="s">
        <v>452</v>
      </c>
      <c r="AR18" s="42" t="s">
        <v>452</v>
      </c>
      <c r="AS18" s="42"/>
      <c r="AT18" s="42" t="s">
        <v>453</v>
      </c>
      <c r="AU18" s="42" t="s">
        <v>453</v>
      </c>
      <c r="AV18" s="42" t="s">
        <v>321</v>
      </c>
      <c r="AW18" s="42" t="s">
        <v>322</v>
      </c>
      <c r="AX18" s="209">
        <v>19447276</v>
      </c>
      <c r="AY18" s="53" t="s">
        <v>104</v>
      </c>
      <c r="AZ18" s="54"/>
      <c r="BA18" s="20"/>
      <c r="BB18" s="55"/>
      <c r="BC18" s="56"/>
      <c r="BD18" s="51"/>
      <c r="BE18" s="57"/>
      <c r="BF18" s="58"/>
      <c r="BG18" s="59" t="s">
        <v>351</v>
      </c>
    </row>
    <row r="19" spans="1:59" ht="108.75" customHeight="1">
      <c r="A19" s="22" t="s">
        <v>454</v>
      </c>
      <c r="B19" s="106" t="s">
        <v>455</v>
      </c>
      <c r="C19" s="106" t="s">
        <v>915</v>
      </c>
      <c r="D19" s="31" t="s">
        <v>67</v>
      </c>
      <c r="E19" s="43" t="s">
        <v>456</v>
      </c>
      <c r="F19" s="44">
        <v>21246618</v>
      </c>
      <c r="G19" s="45">
        <v>899999115</v>
      </c>
      <c r="H19" s="46">
        <v>8</v>
      </c>
      <c r="I19" s="47" t="s">
        <v>457</v>
      </c>
      <c r="J19" s="20" t="s">
        <v>458</v>
      </c>
      <c r="K19" s="48">
        <v>2422000</v>
      </c>
      <c r="L19" s="43" t="s">
        <v>330</v>
      </c>
      <c r="M19" s="49"/>
      <c r="N19" s="46">
        <v>1</v>
      </c>
      <c r="O19" s="50">
        <v>238</v>
      </c>
      <c r="P19" s="51">
        <v>41788</v>
      </c>
      <c r="Q19" s="52">
        <v>21246618</v>
      </c>
      <c r="R19" s="52">
        <v>225</v>
      </c>
      <c r="S19" s="51">
        <v>41801</v>
      </c>
      <c r="T19" s="235">
        <v>21246618</v>
      </c>
      <c r="U19" s="209">
        <v>3120201</v>
      </c>
      <c r="V19" s="42" t="s">
        <v>122</v>
      </c>
      <c r="W19" s="42" t="s">
        <v>137</v>
      </c>
      <c r="X19" s="42"/>
      <c r="Y19" s="210">
        <v>41513</v>
      </c>
      <c r="Z19" s="42" t="s">
        <v>459</v>
      </c>
      <c r="AA19" s="42">
        <v>41516</v>
      </c>
      <c r="AB19" s="42">
        <v>41522</v>
      </c>
      <c r="AC19" s="42">
        <v>41522</v>
      </c>
      <c r="AD19" s="42">
        <v>360</v>
      </c>
      <c r="AE19" s="42">
        <v>41886</v>
      </c>
      <c r="AF19" s="42"/>
      <c r="AG19" s="42"/>
      <c r="AH19" s="42"/>
      <c r="AI19" s="42"/>
      <c r="AJ19" s="42"/>
      <c r="AK19" s="42"/>
      <c r="AL19" s="42"/>
      <c r="AM19" s="42"/>
      <c r="AN19" s="42"/>
      <c r="AO19" s="42"/>
      <c r="AP19" s="42"/>
      <c r="AQ19" s="42"/>
      <c r="AR19" s="42"/>
      <c r="AS19" s="42"/>
      <c r="AT19" s="42" t="s">
        <v>453</v>
      </c>
      <c r="AU19" s="42" t="s">
        <v>453</v>
      </c>
      <c r="AV19" s="42" t="s">
        <v>460</v>
      </c>
      <c r="AW19" s="42" t="s">
        <v>461</v>
      </c>
      <c r="AX19" s="209">
        <v>51950018</v>
      </c>
      <c r="AY19" s="53" t="s">
        <v>421</v>
      </c>
      <c r="AZ19" s="54"/>
      <c r="BA19" s="20"/>
      <c r="BB19" s="55"/>
      <c r="BC19" s="56"/>
      <c r="BD19" s="51"/>
      <c r="BE19" s="57"/>
      <c r="BF19" s="58"/>
      <c r="BG19" s="59" t="s">
        <v>462</v>
      </c>
    </row>
    <row r="20" spans="1:59" ht="108.75" customHeight="1">
      <c r="A20" s="22" t="s">
        <v>463</v>
      </c>
      <c r="B20" s="106" t="s">
        <v>464</v>
      </c>
      <c r="C20" s="106" t="s">
        <v>465</v>
      </c>
      <c r="D20" s="31" t="s">
        <v>355</v>
      </c>
      <c r="E20" s="43" t="s">
        <v>336</v>
      </c>
      <c r="F20" s="44">
        <v>436725800</v>
      </c>
      <c r="G20" s="45">
        <v>830049916</v>
      </c>
      <c r="H20" s="46">
        <v>4</v>
      </c>
      <c r="I20" s="47" t="s">
        <v>466</v>
      </c>
      <c r="J20" s="20" t="s">
        <v>467</v>
      </c>
      <c r="K20" s="48">
        <v>5936330</v>
      </c>
      <c r="L20" s="43" t="s">
        <v>318</v>
      </c>
      <c r="M20" s="49"/>
      <c r="N20" s="46">
        <v>1</v>
      </c>
      <c r="O20" s="50">
        <v>278</v>
      </c>
      <c r="P20" s="51">
        <v>41810</v>
      </c>
      <c r="Q20" s="52">
        <v>436725800</v>
      </c>
      <c r="R20" s="52">
        <v>246</v>
      </c>
      <c r="S20" s="51">
        <v>41817</v>
      </c>
      <c r="T20" s="235">
        <v>436725800</v>
      </c>
      <c r="U20" s="209" t="s">
        <v>160</v>
      </c>
      <c r="V20" s="42" t="s">
        <v>468</v>
      </c>
      <c r="W20" s="42">
        <v>776</v>
      </c>
      <c r="X20" s="42" t="s">
        <v>469</v>
      </c>
      <c r="Y20" s="210">
        <v>41810</v>
      </c>
      <c r="Z20" s="42" t="s">
        <v>593</v>
      </c>
      <c r="AA20" s="42">
        <v>41823</v>
      </c>
      <c r="AB20" s="42" t="s">
        <v>137</v>
      </c>
      <c r="AC20" s="42">
        <v>41810</v>
      </c>
      <c r="AD20" s="42">
        <v>60</v>
      </c>
      <c r="AE20" s="42">
        <v>41871</v>
      </c>
      <c r="AF20" s="42"/>
      <c r="AG20" s="42"/>
      <c r="AH20" s="42"/>
      <c r="AI20" s="42"/>
      <c r="AJ20" s="42"/>
      <c r="AK20" s="42"/>
      <c r="AL20" s="42"/>
      <c r="AM20" s="42"/>
      <c r="AN20" s="42"/>
      <c r="AO20" s="42"/>
      <c r="AP20" s="42"/>
      <c r="AQ20" s="42"/>
      <c r="AR20" s="42"/>
      <c r="AS20" s="42"/>
      <c r="AT20" s="42"/>
      <c r="AU20" s="42"/>
      <c r="AV20" s="42" t="s">
        <v>460</v>
      </c>
      <c r="AW20" s="42" t="s">
        <v>461</v>
      </c>
      <c r="AX20" s="209">
        <v>51950018</v>
      </c>
      <c r="AY20" s="53" t="s">
        <v>421</v>
      </c>
      <c r="AZ20" s="54"/>
      <c r="BA20" s="20"/>
      <c r="BB20" s="55"/>
      <c r="BC20" s="56"/>
      <c r="BD20" s="51"/>
      <c r="BE20" s="57"/>
      <c r="BF20" s="58"/>
      <c r="BG20" s="59" t="s">
        <v>462</v>
      </c>
    </row>
    <row r="21" spans="1:59" ht="156.75" customHeight="1">
      <c r="A21" s="22" t="s">
        <v>581</v>
      </c>
      <c r="B21" s="106" t="s">
        <v>592</v>
      </c>
      <c r="C21" s="106" t="s">
        <v>582</v>
      </c>
      <c r="D21" s="31" t="s">
        <v>67</v>
      </c>
      <c r="E21" s="43" t="s">
        <v>327</v>
      </c>
      <c r="F21" s="44">
        <v>58263300</v>
      </c>
      <c r="G21" s="45">
        <v>830033498</v>
      </c>
      <c r="H21" s="46"/>
      <c r="I21" s="47" t="s">
        <v>583</v>
      </c>
      <c r="J21" s="20" t="s">
        <v>584</v>
      </c>
      <c r="K21" s="48" t="s">
        <v>585</v>
      </c>
      <c r="L21" s="43" t="s">
        <v>586</v>
      </c>
      <c r="M21" s="49"/>
      <c r="N21" s="46">
        <v>1</v>
      </c>
      <c r="O21" s="50">
        <v>294</v>
      </c>
      <c r="P21" s="51">
        <v>41822</v>
      </c>
      <c r="Q21" s="52">
        <v>58263300</v>
      </c>
      <c r="R21" s="52">
        <v>263</v>
      </c>
      <c r="S21" s="51">
        <v>41828</v>
      </c>
      <c r="T21" s="235">
        <v>58263300</v>
      </c>
      <c r="U21" s="209" t="s">
        <v>160</v>
      </c>
      <c r="V21" s="42" t="s">
        <v>468</v>
      </c>
      <c r="W21" s="42">
        <v>776</v>
      </c>
      <c r="X21" s="42"/>
      <c r="Y21" s="374"/>
      <c r="Z21" s="42" t="s">
        <v>587</v>
      </c>
      <c r="AA21" s="42">
        <v>41834</v>
      </c>
      <c r="AB21" s="42" t="s">
        <v>137</v>
      </c>
      <c r="AC21" s="42" t="s">
        <v>137</v>
      </c>
      <c r="AD21" s="42" t="s">
        <v>137</v>
      </c>
      <c r="AE21" s="42" t="s">
        <v>588</v>
      </c>
      <c r="AF21" s="42"/>
      <c r="AG21" s="42"/>
      <c r="AH21" s="42"/>
      <c r="AI21" s="42"/>
      <c r="AJ21" s="42"/>
      <c r="AK21" s="42"/>
      <c r="AL21" s="42"/>
      <c r="AM21" s="42"/>
      <c r="AN21" s="42"/>
      <c r="AO21" s="42"/>
      <c r="AP21" s="42"/>
      <c r="AQ21" s="42"/>
      <c r="AR21" s="42"/>
      <c r="AS21" s="42"/>
      <c r="AT21" s="42" t="s">
        <v>453</v>
      </c>
      <c r="AU21" s="42" t="s">
        <v>453</v>
      </c>
      <c r="AV21" s="42" t="s">
        <v>589</v>
      </c>
      <c r="AW21" s="42" t="s">
        <v>590</v>
      </c>
      <c r="AX21" s="209">
        <v>51950018</v>
      </c>
      <c r="AY21" s="53" t="s">
        <v>591</v>
      </c>
      <c r="AZ21" s="54"/>
      <c r="BA21" s="20"/>
      <c r="BB21" s="55"/>
      <c r="BC21" s="56"/>
      <c r="BD21" s="51"/>
      <c r="BE21" s="57"/>
      <c r="BF21" s="58"/>
      <c r="BG21" s="59" t="s">
        <v>462</v>
      </c>
    </row>
    <row r="22" spans="1:59" ht="75.75" customHeight="1">
      <c r="A22" s="22" t="s">
        <v>403</v>
      </c>
      <c r="B22" s="106" t="s">
        <v>644</v>
      </c>
      <c r="C22" s="106" t="s">
        <v>645</v>
      </c>
      <c r="D22" s="31" t="s">
        <v>314</v>
      </c>
      <c r="E22" s="43" t="s">
        <v>327</v>
      </c>
      <c r="F22" s="44">
        <v>640000</v>
      </c>
      <c r="G22" s="45">
        <v>830023178</v>
      </c>
      <c r="H22" s="46">
        <v>2</v>
      </c>
      <c r="I22" s="47" t="s">
        <v>406</v>
      </c>
      <c r="J22" s="20" t="s">
        <v>407</v>
      </c>
      <c r="K22" s="48">
        <v>7565600</v>
      </c>
      <c r="L22" s="43" t="s">
        <v>646</v>
      </c>
      <c r="M22" s="49" t="s">
        <v>137</v>
      </c>
      <c r="N22" s="46">
        <v>1</v>
      </c>
      <c r="O22" s="50">
        <v>342</v>
      </c>
      <c r="P22" s="51">
        <v>41850</v>
      </c>
      <c r="Q22" s="52">
        <v>640000</v>
      </c>
      <c r="R22" s="52">
        <v>299</v>
      </c>
      <c r="S22" s="51">
        <v>41850</v>
      </c>
      <c r="T22" s="235">
        <v>640000</v>
      </c>
      <c r="U22" s="209">
        <v>3120204</v>
      </c>
      <c r="V22" s="42" t="s">
        <v>125</v>
      </c>
      <c r="W22" s="42" t="s">
        <v>137</v>
      </c>
      <c r="X22" s="42" t="s">
        <v>319</v>
      </c>
      <c r="Y22" s="210">
        <v>41850</v>
      </c>
      <c r="Z22" s="42" t="s">
        <v>647</v>
      </c>
      <c r="AA22" s="42">
        <v>41852</v>
      </c>
      <c r="AB22" s="42" t="s">
        <v>137</v>
      </c>
      <c r="AC22" s="42" t="s">
        <v>648</v>
      </c>
      <c r="AD22" s="42" t="s">
        <v>649</v>
      </c>
      <c r="AE22" s="42" t="s">
        <v>650</v>
      </c>
      <c r="AF22" s="42"/>
      <c r="AG22" s="42"/>
      <c r="AH22" s="42"/>
      <c r="AI22" s="42"/>
      <c r="AJ22" s="42"/>
      <c r="AK22" s="42"/>
      <c r="AL22" s="42"/>
      <c r="AM22" s="42"/>
      <c r="AN22" s="42"/>
      <c r="AO22" s="42"/>
      <c r="AP22" s="42"/>
      <c r="AQ22" s="42"/>
      <c r="AR22" s="42"/>
      <c r="AS22" s="42"/>
      <c r="AT22" s="42"/>
      <c r="AU22" s="42"/>
      <c r="AV22" s="42" t="s">
        <v>321</v>
      </c>
      <c r="AW22" s="42" t="s">
        <v>322</v>
      </c>
      <c r="AX22" s="209">
        <v>19447276</v>
      </c>
      <c r="AY22" s="53" t="s">
        <v>104</v>
      </c>
      <c r="AZ22" s="54"/>
      <c r="BA22" s="20"/>
      <c r="BB22" s="55"/>
      <c r="BC22" s="56"/>
      <c r="BD22" s="51"/>
      <c r="BE22" s="57"/>
      <c r="BF22" s="58"/>
      <c r="BG22" s="59" t="s">
        <v>351</v>
      </c>
    </row>
    <row r="23" spans="1:59" ht="88.5" customHeight="1">
      <c r="A23" s="22" t="s">
        <v>651</v>
      </c>
      <c r="B23" s="106" t="s">
        <v>652</v>
      </c>
      <c r="C23" s="106" t="s">
        <v>653</v>
      </c>
      <c r="D23" s="31" t="s">
        <v>314</v>
      </c>
      <c r="E23" s="43" t="s">
        <v>336</v>
      </c>
      <c r="F23" s="44">
        <v>1700000</v>
      </c>
      <c r="G23" s="45">
        <v>900427621</v>
      </c>
      <c r="H23" s="46">
        <v>2</v>
      </c>
      <c r="I23" s="47" t="s">
        <v>654</v>
      </c>
      <c r="J23" s="20" t="s">
        <v>655</v>
      </c>
      <c r="K23" s="48" t="s">
        <v>656</v>
      </c>
      <c r="L23" s="43" t="s">
        <v>318</v>
      </c>
      <c r="M23" s="49" t="s">
        <v>657</v>
      </c>
      <c r="N23" s="46">
        <v>1</v>
      </c>
      <c r="O23" s="50">
        <v>361</v>
      </c>
      <c r="P23" s="51">
        <v>41863</v>
      </c>
      <c r="Q23" s="52">
        <v>1700000</v>
      </c>
      <c r="R23" s="52">
        <v>322</v>
      </c>
      <c r="S23" s="51">
        <v>41870</v>
      </c>
      <c r="T23" s="235">
        <v>1700000</v>
      </c>
      <c r="U23" s="209" t="s">
        <v>160</v>
      </c>
      <c r="V23" s="42" t="s">
        <v>468</v>
      </c>
      <c r="W23" s="42">
        <v>776</v>
      </c>
      <c r="X23" s="42" t="s">
        <v>469</v>
      </c>
      <c r="Y23" s="210">
        <v>41865</v>
      </c>
      <c r="Z23" s="42" t="s">
        <v>658</v>
      </c>
      <c r="AA23" s="42">
        <v>41873</v>
      </c>
      <c r="AB23" s="42" t="s">
        <v>137</v>
      </c>
      <c r="AC23" s="42" t="s">
        <v>137</v>
      </c>
      <c r="AD23" s="42" t="s">
        <v>137</v>
      </c>
      <c r="AE23" s="42">
        <v>41872</v>
      </c>
      <c r="AF23" s="42"/>
      <c r="AG23" s="42"/>
      <c r="AH23" s="42"/>
      <c r="AI23" s="42"/>
      <c r="AJ23" s="42"/>
      <c r="AK23" s="42"/>
      <c r="AL23" s="42"/>
      <c r="AM23" s="42"/>
      <c r="AN23" s="42"/>
      <c r="AO23" s="42"/>
      <c r="AP23" s="42"/>
      <c r="AQ23" s="42"/>
      <c r="AR23" s="42"/>
      <c r="AS23" s="42"/>
      <c r="AT23" s="42"/>
      <c r="AU23" s="42"/>
      <c r="AV23" s="42" t="s">
        <v>321</v>
      </c>
      <c r="AW23" s="42" t="s">
        <v>322</v>
      </c>
      <c r="AX23" s="209">
        <v>19447276</v>
      </c>
      <c r="AY23" s="53" t="s">
        <v>104</v>
      </c>
      <c r="AZ23" s="54"/>
      <c r="BA23" s="20"/>
      <c r="BB23" s="55"/>
      <c r="BC23" s="56"/>
      <c r="BD23" s="51"/>
      <c r="BE23" s="57"/>
      <c r="BF23" s="58"/>
      <c r="BG23" s="59" t="s">
        <v>351</v>
      </c>
    </row>
    <row r="24" spans="1:60" ht="87.75" customHeight="1">
      <c r="A24" s="22" t="s">
        <v>454</v>
      </c>
      <c r="B24" s="106" t="s">
        <v>659</v>
      </c>
      <c r="C24" s="106" t="s">
        <v>660</v>
      </c>
      <c r="D24" s="31" t="s">
        <v>335</v>
      </c>
      <c r="E24" s="43" t="s">
        <v>327</v>
      </c>
      <c r="F24" s="44">
        <v>70016440</v>
      </c>
      <c r="G24" s="45">
        <v>899999115</v>
      </c>
      <c r="H24" s="46">
        <v>8</v>
      </c>
      <c r="I24" s="47" t="s">
        <v>457</v>
      </c>
      <c r="J24" s="20" t="s">
        <v>458</v>
      </c>
      <c r="K24" s="48">
        <v>2422000</v>
      </c>
      <c r="L24" s="43" t="s">
        <v>330</v>
      </c>
      <c r="M24" s="49"/>
      <c r="N24" s="46">
        <v>1</v>
      </c>
      <c r="O24" s="50">
        <v>382</v>
      </c>
      <c r="P24" s="51">
        <v>41879</v>
      </c>
      <c r="Q24" s="52">
        <v>70016440</v>
      </c>
      <c r="R24" s="52">
        <v>343</v>
      </c>
      <c r="S24" s="51">
        <v>41880</v>
      </c>
      <c r="T24" s="235">
        <v>70016440</v>
      </c>
      <c r="U24" s="209">
        <v>3120203</v>
      </c>
      <c r="V24" s="42" t="s">
        <v>450</v>
      </c>
      <c r="W24" s="42" t="s">
        <v>137</v>
      </c>
      <c r="X24" s="42" t="s">
        <v>319</v>
      </c>
      <c r="Y24" s="210">
        <v>41879</v>
      </c>
      <c r="Z24" s="42" t="s">
        <v>661</v>
      </c>
      <c r="AA24" s="42" t="s">
        <v>410</v>
      </c>
      <c r="AB24" s="42" t="s">
        <v>137</v>
      </c>
      <c r="AC24" s="42">
        <v>41881</v>
      </c>
      <c r="AD24" s="42">
        <v>150</v>
      </c>
      <c r="AE24" s="42">
        <v>42031</v>
      </c>
      <c r="AF24" s="42"/>
      <c r="AG24" s="42"/>
      <c r="AH24" s="42"/>
      <c r="AI24" s="42"/>
      <c r="AJ24" s="42"/>
      <c r="AK24" s="42"/>
      <c r="AL24" s="42"/>
      <c r="AM24" s="42"/>
      <c r="AN24" s="42"/>
      <c r="AO24" s="42"/>
      <c r="AP24" s="42"/>
      <c r="AQ24" s="42"/>
      <c r="AR24" s="42"/>
      <c r="AS24" s="42"/>
      <c r="AT24" s="42"/>
      <c r="AU24" s="42"/>
      <c r="AV24" s="42" t="s">
        <v>589</v>
      </c>
      <c r="AW24" s="42" t="s">
        <v>662</v>
      </c>
      <c r="AX24" s="209">
        <v>51950018</v>
      </c>
      <c r="AY24" s="53" t="s">
        <v>591</v>
      </c>
      <c r="AZ24" s="54"/>
      <c r="BA24" s="20"/>
      <c r="BB24" s="55"/>
      <c r="BC24" s="56"/>
      <c r="BD24" s="51"/>
      <c r="BE24" s="57"/>
      <c r="BF24" s="58"/>
      <c r="BG24" s="59" t="s">
        <v>462</v>
      </c>
      <c r="BH24" t="s">
        <v>663</v>
      </c>
    </row>
    <row r="25" spans="1:59" ht="93" customHeight="1">
      <c r="A25" s="22" t="s">
        <v>730</v>
      </c>
      <c r="B25" s="106" t="s">
        <v>731</v>
      </c>
      <c r="C25" s="106" t="s">
        <v>732</v>
      </c>
      <c r="D25" s="31" t="s">
        <v>335</v>
      </c>
      <c r="E25" s="43" t="s">
        <v>327</v>
      </c>
      <c r="F25" s="44">
        <v>14800000</v>
      </c>
      <c r="G25" s="45">
        <v>1022944282</v>
      </c>
      <c r="H25" s="46"/>
      <c r="I25" s="47" t="s">
        <v>733</v>
      </c>
      <c r="J25" s="20" t="s">
        <v>734</v>
      </c>
      <c r="K25" s="48" t="s">
        <v>735</v>
      </c>
      <c r="L25" s="43" t="s">
        <v>344</v>
      </c>
      <c r="M25" s="49" t="s">
        <v>209</v>
      </c>
      <c r="N25" s="46">
        <v>1</v>
      </c>
      <c r="O25" s="50">
        <v>398</v>
      </c>
      <c r="P25" s="51">
        <v>41890</v>
      </c>
      <c r="Q25" s="52">
        <v>14800000</v>
      </c>
      <c r="R25" s="52">
        <v>357</v>
      </c>
      <c r="S25" s="51">
        <v>41892</v>
      </c>
      <c r="T25" s="235">
        <v>14800000</v>
      </c>
      <c r="U25" s="209" t="s">
        <v>345</v>
      </c>
      <c r="V25" s="42" t="s">
        <v>8</v>
      </c>
      <c r="W25" s="42" t="s">
        <v>137</v>
      </c>
      <c r="X25" s="42" t="s">
        <v>319</v>
      </c>
      <c r="Y25" s="210">
        <v>41891</v>
      </c>
      <c r="Z25" s="42" t="s">
        <v>736</v>
      </c>
      <c r="AA25" s="42">
        <v>41891</v>
      </c>
      <c r="AB25" s="42">
        <v>41908</v>
      </c>
      <c r="AC25" s="42">
        <v>41908</v>
      </c>
      <c r="AD25" s="42">
        <v>120</v>
      </c>
      <c r="AE25" s="42">
        <v>42031</v>
      </c>
      <c r="AF25" s="42"/>
      <c r="AG25" s="42"/>
      <c r="AH25" s="42"/>
      <c r="AI25" s="42"/>
      <c r="AJ25" s="42"/>
      <c r="AK25" s="42"/>
      <c r="AL25" s="42"/>
      <c r="AM25" s="42"/>
      <c r="AN25" s="42"/>
      <c r="AO25" s="42"/>
      <c r="AP25" s="42"/>
      <c r="AQ25" s="42"/>
      <c r="AR25" s="42"/>
      <c r="AS25" s="42"/>
      <c r="AT25" s="42"/>
      <c r="AU25" s="42"/>
      <c r="AV25" s="42" t="s">
        <v>333</v>
      </c>
      <c r="AW25" s="42" t="s">
        <v>334</v>
      </c>
      <c r="AX25" s="209">
        <v>19307325</v>
      </c>
      <c r="AY25" s="53" t="s">
        <v>110</v>
      </c>
      <c r="AZ25" s="54"/>
      <c r="BA25" s="20"/>
      <c r="BB25" s="55"/>
      <c r="BC25" s="56"/>
      <c r="BD25" s="51"/>
      <c r="BE25" s="57"/>
      <c r="BF25" s="58"/>
      <c r="BG25" s="59" t="s">
        <v>364</v>
      </c>
    </row>
    <row r="26" spans="1:59" ht="100.5" customHeight="1">
      <c r="A26" s="22" t="s">
        <v>737</v>
      </c>
      <c r="B26" s="106" t="s">
        <v>738</v>
      </c>
      <c r="C26" s="106" t="s">
        <v>739</v>
      </c>
      <c r="D26" s="31" t="s">
        <v>335</v>
      </c>
      <c r="E26" s="43" t="s">
        <v>327</v>
      </c>
      <c r="F26" s="44">
        <f>4500000*4</f>
        <v>18000000</v>
      </c>
      <c r="G26" s="45">
        <v>19166958</v>
      </c>
      <c r="H26" s="46"/>
      <c r="I26" s="47" t="s">
        <v>740</v>
      </c>
      <c r="J26" s="20" t="s">
        <v>741</v>
      </c>
      <c r="K26" s="48" t="s">
        <v>742</v>
      </c>
      <c r="L26" s="43" t="s">
        <v>344</v>
      </c>
      <c r="M26" s="49" t="s">
        <v>208</v>
      </c>
      <c r="N26" s="46">
        <v>1</v>
      </c>
      <c r="O26" s="50">
        <v>417</v>
      </c>
      <c r="P26" s="51">
        <v>41906</v>
      </c>
      <c r="Q26" s="52">
        <v>18000000</v>
      </c>
      <c r="R26" s="52">
        <v>372</v>
      </c>
      <c r="S26" s="51">
        <v>41908</v>
      </c>
      <c r="T26" s="235">
        <v>18000000</v>
      </c>
      <c r="U26" s="209" t="s">
        <v>331</v>
      </c>
      <c r="V26" s="42" t="s">
        <v>96</v>
      </c>
      <c r="W26" s="42" t="s">
        <v>137</v>
      </c>
      <c r="X26" s="42" t="s">
        <v>319</v>
      </c>
      <c r="Y26" s="210">
        <v>41908</v>
      </c>
      <c r="Z26" s="42" t="s">
        <v>743</v>
      </c>
      <c r="AA26" s="42">
        <v>41911</v>
      </c>
      <c r="AB26" s="42">
        <v>41908</v>
      </c>
      <c r="AC26" s="42">
        <v>41908</v>
      </c>
      <c r="AD26" s="42">
        <v>120</v>
      </c>
      <c r="AE26" s="42">
        <v>42030</v>
      </c>
      <c r="AF26" s="42"/>
      <c r="AG26" s="42"/>
      <c r="AH26" s="42"/>
      <c r="AI26" s="42"/>
      <c r="AJ26" s="42"/>
      <c r="AK26" s="42"/>
      <c r="AL26" s="42"/>
      <c r="AM26" s="42"/>
      <c r="AN26" s="42"/>
      <c r="AO26" s="42"/>
      <c r="AP26" s="42"/>
      <c r="AQ26" s="42"/>
      <c r="AR26" s="42"/>
      <c r="AS26" s="42"/>
      <c r="AT26" s="42"/>
      <c r="AU26" s="42"/>
      <c r="AV26" s="42" t="s">
        <v>744</v>
      </c>
      <c r="AW26" s="42" t="s">
        <v>745</v>
      </c>
      <c r="AX26" s="209" t="s">
        <v>746</v>
      </c>
      <c r="AY26" s="53" t="s">
        <v>110</v>
      </c>
      <c r="AZ26" s="54"/>
      <c r="BA26" s="20"/>
      <c r="BB26" s="55"/>
      <c r="BC26" s="56"/>
      <c r="BD26" s="51"/>
      <c r="BE26" s="57"/>
      <c r="BF26" s="58"/>
      <c r="BG26" s="59" t="s">
        <v>350</v>
      </c>
    </row>
    <row r="27" spans="1:59" ht="108.75" customHeight="1">
      <c r="A27" s="22" t="s">
        <v>932</v>
      </c>
      <c r="B27" s="106" t="s">
        <v>721</v>
      </c>
      <c r="C27" s="106" t="s">
        <v>721</v>
      </c>
      <c r="D27" s="31" t="s">
        <v>335</v>
      </c>
      <c r="E27" s="43" t="s">
        <v>747</v>
      </c>
      <c r="F27" s="44">
        <v>16336485</v>
      </c>
      <c r="G27" s="45" t="s">
        <v>748</v>
      </c>
      <c r="H27" s="46">
        <v>1</v>
      </c>
      <c r="I27" s="47" t="s">
        <v>749</v>
      </c>
      <c r="J27" s="20" t="s">
        <v>750</v>
      </c>
      <c r="K27" s="48">
        <v>3351535</v>
      </c>
      <c r="L27" s="43" t="s">
        <v>751</v>
      </c>
      <c r="M27" s="49"/>
      <c r="N27" s="46">
        <v>1</v>
      </c>
      <c r="O27" s="50">
        <v>431</v>
      </c>
      <c r="P27" s="51">
        <v>41918</v>
      </c>
      <c r="Q27" s="52">
        <v>16336485</v>
      </c>
      <c r="R27" s="52">
        <v>422</v>
      </c>
      <c r="S27" s="51">
        <v>41939</v>
      </c>
      <c r="T27" s="235">
        <v>16336485</v>
      </c>
      <c r="U27" s="209" t="s">
        <v>752</v>
      </c>
      <c r="V27" s="42" t="s">
        <v>122</v>
      </c>
      <c r="W27" s="42" t="s">
        <v>137</v>
      </c>
      <c r="X27" s="42" t="s">
        <v>319</v>
      </c>
      <c r="Y27" s="210">
        <v>41939</v>
      </c>
      <c r="Z27" s="42"/>
      <c r="AA27" s="42"/>
      <c r="AB27" s="42"/>
      <c r="AC27" s="42" t="s">
        <v>410</v>
      </c>
      <c r="AD27" s="42"/>
      <c r="AE27" s="42" t="s">
        <v>410</v>
      </c>
      <c r="AF27" s="42"/>
      <c r="AG27" s="42"/>
      <c r="AH27" s="42"/>
      <c r="AI27" s="42"/>
      <c r="AJ27" s="42"/>
      <c r="AK27" s="42"/>
      <c r="AL27" s="42"/>
      <c r="AM27" s="42"/>
      <c r="AN27" s="42"/>
      <c r="AO27" s="42"/>
      <c r="AP27" s="42"/>
      <c r="AQ27" s="42"/>
      <c r="AR27" s="42"/>
      <c r="AS27" s="42"/>
      <c r="AT27" s="42"/>
      <c r="AU27" s="42"/>
      <c r="AV27" s="42" t="s">
        <v>321</v>
      </c>
      <c r="AW27" s="42" t="s">
        <v>322</v>
      </c>
      <c r="AX27" s="209">
        <v>19447276</v>
      </c>
      <c r="AY27" s="53" t="s">
        <v>104</v>
      </c>
      <c r="AZ27" s="54"/>
      <c r="BA27" s="20"/>
      <c r="BB27" s="55"/>
      <c r="BC27" s="56"/>
      <c r="BD27" s="51"/>
      <c r="BE27" s="57"/>
      <c r="BF27" s="58"/>
      <c r="BG27" s="59"/>
    </row>
    <row r="28" spans="1:59" ht="127.5">
      <c r="A28" s="22" t="s">
        <v>921</v>
      </c>
      <c r="B28" s="106" t="s">
        <v>753</v>
      </c>
      <c r="C28" s="106" t="s">
        <v>754</v>
      </c>
      <c r="D28" s="31" t="s">
        <v>755</v>
      </c>
      <c r="E28" s="43" t="s">
        <v>756</v>
      </c>
      <c r="F28" s="44">
        <v>341225000</v>
      </c>
      <c r="G28" s="45" t="s">
        <v>757</v>
      </c>
      <c r="H28" s="46">
        <v>6</v>
      </c>
      <c r="I28" s="47" t="s">
        <v>758</v>
      </c>
      <c r="J28" s="20" t="s">
        <v>759</v>
      </c>
      <c r="K28" s="48">
        <v>6730177</v>
      </c>
      <c r="L28" s="43" t="s">
        <v>586</v>
      </c>
      <c r="M28" s="49"/>
      <c r="N28" s="46">
        <v>1</v>
      </c>
      <c r="O28" s="50">
        <v>459</v>
      </c>
      <c r="P28" s="51">
        <v>41932</v>
      </c>
      <c r="Q28" s="52">
        <v>341225000</v>
      </c>
      <c r="R28" s="52">
        <v>420</v>
      </c>
      <c r="S28" s="51">
        <v>41932</v>
      </c>
      <c r="T28" s="235">
        <v>341225000</v>
      </c>
      <c r="U28" s="209" t="s">
        <v>360</v>
      </c>
      <c r="V28" s="42" t="s">
        <v>152</v>
      </c>
      <c r="W28" s="42" t="s">
        <v>137</v>
      </c>
      <c r="X28" s="42" t="s">
        <v>319</v>
      </c>
      <c r="Y28" s="210">
        <v>41932</v>
      </c>
      <c r="Z28" s="42"/>
      <c r="AA28" s="42"/>
      <c r="AB28" s="42" t="s">
        <v>760</v>
      </c>
      <c r="AC28" s="42">
        <v>41944</v>
      </c>
      <c r="AD28" s="42" t="s">
        <v>761</v>
      </c>
      <c r="AE28" s="42">
        <v>42075</v>
      </c>
      <c r="AF28" s="42"/>
      <c r="AG28" s="42"/>
      <c r="AH28" s="42"/>
      <c r="AI28" s="42"/>
      <c r="AJ28" s="42"/>
      <c r="AK28" s="42"/>
      <c r="AL28" s="42"/>
      <c r="AM28" s="42"/>
      <c r="AN28" s="42"/>
      <c r="AO28" s="42"/>
      <c r="AP28" s="42"/>
      <c r="AQ28" s="42"/>
      <c r="AR28" s="42"/>
      <c r="AS28" s="42"/>
      <c r="AT28" s="42"/>
      <c r="AU28" s="42"/>
      <c r="AV28" s="42" t="s">
        <v>321</v>
      </c>
      <c r="AW28" s="42" t="s">
        <v>322</v>
      </c>
      <c r="AX28" s="209">
        <v>19447276</v>
      </c>
      <c r="AY28" s="53" t="s">
        <v>104</v>
      </c>
      <c r="AZ28" s="54"/>
      <c r="BA28" s="20"/>
      <c r="BB28" s="55"/>
      <c r="BC28" s="56"/>
      <c r="BD28" s="51"/>
      <c r="BE28" s="57"/>
      <c r="BF28" s="58"/>
      <c r="BG28" s="59"/>
    </row>
    <row r="29" spans="1:59" ht="130.5" customHeight="1">
      <c r="A29" s="22" t="s">
        <v>806</v>
      </c>
      <c r="B29" s="106" t="s">
        <v>783</v>
      </c>
      <c r="C29" s="106" t="s">
        <v>807</v>
      </c>
      <c r="D29" s="31" t="s">
        <v>755</v>
      </c>
      <c r="E29" s="43" t="s">
        <v>327</v>
      </c>
      <c r="F29" s="44">
        <v>87500000</v>
      </c>
      <c r="G29" s="45">
        <v>899999063</v>
      </c>
      <c r="H29" s="46">
        <v>3</v>
      </c>
      <c r="I29" s="47" t="s">
        <v>808</v>
      </c>
      <c r="J29" s="20" t="s">
        <v>809</v>
      </c>
      <c r="K29" s="48">
        <v>3165000</v>
      </c>
      <c r="L29" s="43" t="s">
        <v>810</v>
      </c>
      <c r="M29" s="49" t="s">
        <v>811</v>
      </c>
      <c r="N29" s="46">
        <v>1</v>
      </c>
      <c r="O29" s="50">
        <v>516</v>
      </c>
      <c r="P29" s="51">
        <v>41956</v>
      </c>
      <c r="Q29" s="52">
        <v>87500000</v>
      </c>
      <c r="R29" s="52">
        <v>464</v>
      </c>
      <c r="S29" s="51">
        <v>41957</v>
      </c>
      <c r="T29" s="235">
        <v>87500000</v>
      </c>
      <c r="U29" s="209" t="s">
        <v>812</v>
      </c>
      <c r="V29" s="42" t="s">
        <v>94</v>
      </c>
      <c r="W29" s="42">
        <v>770</v>
      </c>
      <c r="X29" s="42" t="s">
        <v>469</v>
      </c>
      <c r="Y29" s="210">
        <v>41957</v>
      </c>
      <c r="Z29" s="42" t="s">
        <v>813</v>
      </c>
      <c r="AA29" s="42">
        <v>41968</v>
      </c>
      <c r="AB29" s="42" t="s">
        <v>137</v>
      </c>
      <c r="AC29" s="42" t="s">
        <v>137</v>
      </c>
      <c r="AD29" s="42" t="s">
        <v>137</v>
      </c>
      <c r="AE29" s="42" t="s">
        <v>137</v>
      </c>
      <c r="AF29" s="42"/>
      <c r="AG29" s="42"/>
      <c r="AH29" s="42"/>
      <c r="AI29" s="42"/>
      <c r="AJ29" s="42"/>
      <c r="AK29" s="42"/>
      <c r="AL29" s="42"/>
      <c r="AM29" s="42"/>
      <c r="AN29" s="42"/>
      <c r="AO29" s="42"/>
      <c r="AP29" s="42"/>
      <c r="AQ29" s="42"/>
      <c r="AR29" s="42"/>
      <c r="AS29" s="42"/>
      <c r="AT29" s="42"/>
      <c r="AU29" s="42"/>
      <c r="AV29" s="42" t="s">
        <v>814</v>
      </c>
      <c r="AW29" s="42" t="s">
        <v>504</v>
      </c>
      <c r="AX29" s="209">
        <v>80124255</v>
      </c>
      <c r="AY29" s="53" t="s">
        <v>75</v>
      </c>
      <c r="AZ29" s="54"/>
      <c r="BA29" s="20"/>
      <c r="BB29" s="55"/>
      <c r="BC29" s="56"/>
      <c r="BD29" s="51"/>
      <c r="BE29" s="57"/>
      <c r="BF29" s="58"/>
      <c r="BG29" s="59" t="s">
        <v>364</v>
      </c>
    </row>
    <row r="30" spans="1:59" s="234" customFormat="1" ht="31.5">
      <c r="A30" s="211"/>
      <c r="B30" s="212"/>
      <c r="C30" s="237" t="s">
        <v>931</v>
      </c>
      <c r="D30" s="238"/>
      <c r="E30" s="239"/>
      <c r="F30" s="240">
        <f>SUM(F5:F29)</f>
        <v>1159660883</v>
      </c>
      <c r="G30" s="215"/>
      <c r="H30" s="216"/>
      <c r="I30" s="217"/>
      <c r="J30" s="218"/>
      <c r="K30" s="219"/>
      <c r="L30" s="214"/>
      <c r="M30" s="220"/>
      <c r="N30" s="216"/>
      <c r="O30" s="221"/>
      <c r="P30" s="222"/>
      <c r="Q30" s="223"/>
      <c r="R30" s="223"/>
      <c r="S30" s="222"/>
      <c r="T30" s="224"/>
      <c r="U30" s="225"/>
      <c r="V30" s="213"/>
      <c r="W30" s="213"/>
      <c r="X30" s="213"/>
      <c r="Y30" s="226"/>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25"/>
      <c r="AY30" s="227"/>
      <c r="AZ30" s="228"/>
      <c r="BA30" s="218"/>
      <c r="BB30" s="229"/>
      <c r="BC30" s="230"/>
      <c r="BD30" s="222"/>
      <c r="BE30" s="231"/>
      <c r="BF30" s="232"/>
      <c r="BG30" s="233"/>
    </row>
    <row r="31" spans="1:59" s="234" customFormat="1" ht="15.75">
      <c r="A31" s="252"/>
      <c r="B31" s="253"/>
      <c r="C31" s="253"/>
      <c r="D31" s="253"/>
      <c r="E31" s="253"/>
      <c r="F31" s="253"/>
      <c r="G31" s="254"/>
      <c r="H31" s="255"/>
      <c r="I31" s="256"/>
      <c r="J31" s="257"/>
      <c r="K31" s="258"/>
      <c r="L31" s="259"/>
      <c r="M31" s="260"/>
      <c r="N31" s="255"/>
      <c r="O31" s="261"/>
      <c r="P31" s="262"/>
      <c r="Q31" s="263"/>
      <c r="R31" s="263"/>
      <c r="S31" s="262"/>
      <c r="T31" s="264"/>
      <c r="U31" s="265"/>
      <c r="V31" s="266"/>
      <c r="W31" s="266"/>
      <c r="X31" s="266"/>
      <c r="Y31" s="267"/>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5"/>
      <c r="AY31" s="268"/>
      <c r="AZ31" s="269"/>
      <c r="BA31" s="257"/>
      <c r="BB31" s="270"/>
      <c r="BC31" s="271"/>
      <c r="BD31" s="262"/>
      <c r="BE31" s="272"/>
      <c r="BF31" s="273"/>
      <c r="BG31" s="274"/>
    </row>
    <row r="32" spans="1:59" s="234" customFormat="1" ht="15.75">
      <c r="A32" s="252"/>
      <c r="B32" s="253"/>
      <c r="C32" s="253"/>
      <c r="D32" s="253"/>
      <c r="E32" s="253"/>
      <c r="F32" s="253"/>
      <c r="G32" s="254"/>
      <c r="H32" s="255"/>
      <c r="I32" s="256"/>
      <c r="J32" s="257"/>
      <c r="K32" s="258"/>
      <c r="L32" s="259"/>
      <c r="M32" s="260"/>
      <c r="N32" s="255"/>
      <c r="O32" s="261"/>
      <c r="P32" s="262"/>
      <c r="Q32" s="263"/>
      <c r="R32" s="263"/>
      <c r="S32" s="262"/>
      <c r="T32" s="264"/>
      <c r="U32" s="265"/>
      <c r="V32" s="266"/>
      <c r="W32" s="266"/>
      <c r="X32" s="266"/>
      <c r="Y32" s="267"/>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5"/>
      <c r="AY32" s="268"/>
      <c r="AZ32" s="269"/>
      <c r="BA32" s="257"/>
      <c r="BB32" s="270"/>
      <c r="BC32" s="271"/>
      <c r="BD32" s="262"/>
      <c r="BE32" s="272"/>
      <c r="BF32" s="273"/>
      <c r="BG32" s="274"/>
    </row>
    <row r="33" ht="12.75">
      <c r="B33" s="74" t="s">
        <v>947</v>
      </c>
    </row>
    <row r="34" spans="1:59" ht="130.5" customHeight="1">
      <c r="A34" s="22"/>
      <c r="B34" s="106"/>
      <c r="C34" s="106" t="s">
        <v>949</v>
      </c>
      <c r="D34" s="31"/>
      <c r="E34" s="43"/>
      <c r="F34" s="44">
        <v>65400000</v>
      </c>
      <c r="G34" s="45"/>
      <c r="H34" s="46"/>
      <c r="I34" s="47" t="s">
        <v>948</v>
      </c>
      <c r="J34" s="20"/>
      <c r="K34" s="48"/>
      <c r="L34" s="43"/>
      <c r="M34" s="49"/>
      <c r="N34" s="46"/>
      <c r="O34" s="50"/>
      <c r="P34" s="51"/>
      <c r="Q34" s="52"/>
      <c r="R34" s="52"/>
      <c r="S34" s="51"/>
      <c r="T34" s="235"/>
      <c r="U34" s="209"/>
      <c r="V34" s="42"/>
      <c r="W34" s="42"/>
      <c r="X34" s="42"/>
      <c r="Y34" s="210"/>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209"/>
      <c r="AY34" s="53"/>
      <c r="AZ34" s="54"/>
      <c r="BA34" s="20"/>
      <c r="BB34" s="55"/>
      <c r="BC34" s="56"/>
      <c r="BD34" s="51"/>
      <c r="BE34" s="57"/>
      <c r="BF34" s="58"/>
      <c r="BG34" s="59"/>
    </row>
    <row r="35" spans="1:59" ht="12.75">
      <c r="A35" s="22"/>
      <c r="B35" s="106"/>
      <c r="C35" s="375" t="s">
        <v>950</v>
      </c>
      <c r="D35" s="376"/>
      <c r="E35" s="377"/>
      <c r="F35" s="378">
        <f>SUM(F34)</f>
        <v>65400000</v>
      </c>
      <c r="G35" s="45"/>
      <c r="H35" s="46"/>
      <c r="I35" s="47"/>
      <c r="J35" s="20"/>
      <c r="K35" s="48"/>
      <c r="L35" s="43"/>
      <c r="M35" s="49"/>
      <c r="N35" s="46"/>
      <c r="O35" s="50"/>
      <c r="P35" s="51"/>
      <c r="Q35" s="52"/>
      <c r="R35" s="52"/>
      <c r="S35" s="51"/>
      <c r="T35" s="235"/>
      <c r="U35" s="209"/>
      <c r="V35" s="42"/>
      <c r="W35" s="42"/>
      <c r="X35" s="42"/>
      <c r="Y35" s="210"/>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209"/>
      <c r="AY35" s="53"/>
      <c r="AZ35" s="54"/>
      <c r="BA35" s="20"/>
      <c r="BB35" s="55"/>
      <c r="BC35" s="56"/>
      <c r="BD35" s="51"/>
      <c r="BE35" s="57"/>
      <c r="BF35" s="58"/>
      <c r="BG35" s="59"/>
    </row>
    <row r="36" spans="4:5" ht="12.75">
      <c r="D36" s="32"/>
      <c r="E36" s="32"/>
    </row>
    <row r="49" ht="15.75" customHeight="1"/>
  </sheetData>
  <sheetProtection/>
  <protectedRanges>
    <protectedRange password="D51F" sqref="G9:H9" name="Rango1_1_1_6"/>
  </protectedRanges>
  <autoFilter ref="A4:BH30"/>
  <mergeCells count="36">
    <mergeCell ref="R3:W3"/>
    <mergeCell ref="A3:A4"/>
    <mergeCell ref="B3:B4"/>
    <mergeCell ref="C3:C4"/>
    <mergeCell ref="D3:D4"/>
    <mergeCell ref="E3:E4"/>
    <mergeCell ref="F3:F4"/>
    <mergeCell ref="X3:X4"/>
    <mergeCell ref="Y3:Y4"/>
    <mergeCell ref="Z3:Z4"/>
    <mergeCell ref="AA3:AA4"/>
    <mergeCell ref="AB3:AB4"/>
    <mergeCell ref="G3:I3"/>
    <mergeCell ref="J3:L3"/>
    <mergeCell ref="M3:M4"/>
    <mergeCell ref="N3:N4"/>
    <mergeCell ref="O3:Q3"/>
    <mergeCell ref="AT3:AU3"/>
    <mergeCell ref="AV3:AV4"/>
    <mergeCell ref="AW3:AX3"/>
    <mergeCell ref="AC3:AC4"/>
    <mergeCell ref="AD3:AD4"/>
    <mergeCell ref="AE3:AE4"/>
    <mergeCell ref="AF3:AH3"/>
    <mergeCell ref="AI3:AI4"/>
    <mergeCell ref="AJ3:AK3"/>
    <mergeCell ref="A1:N1"/>
    <mergeCell ref="A2:N2"/>
    <mergeCell ref="BG3:BG4"/>
    <mergeCell ref="AY3:AY4"/>
    <mergeCell ref="AZ3:BD3"/>
    <mergeCell ref="BE3:BE4"/>
    <mergeCell ref="BF3:BF4"/>
    <mergeCell ref="AL3:AN3"/>
    <mergeCell ref="AO3:AR3"/>
    <mergeCell ref="AS3:AS4"/>
  </mergeCells>
  <dataValidations count="30">
    <dataValidation type="date" operator="notEqual" allowBlank="1" showInputMessage="1" showErrorMessage="1" promptTitle="Ingrese una fecha (AAAA/MM/DD)" errorTitle="Entrada no válida" error="Por favor escriba una fecha válida (AAAA/MM/DD)" sqref="BD16">
      <formula1>-1</formula1>
    </dataValidation>
    <dataValidation type="textLength" allowBlank="1" showInputMessage="1" showErrorMessage="1" promptTitle="Cualquier contenido" error="Escriba un texto " sqref="A9 I28">
      <formula1>0</formula1>
      <formula2>3500</formula2>
    </dataValidation>
    <dataValidation type="list" allowBlank="1" showInputMessage="1" showErrorMessage="1" promptTitle="Seleccione un elemento de la lista" errorTitle="Entrada no válida" error="Por favor seleccione un elemento de la lista" sqref="D8 D14 D20">
      <formula1>#REF!</formula1>
    </dataValidation>
    <dataValidation type="list" allowBlank="1" showInputMessage="1" showErrorMessage="1" promptTitle="Seleccione un elemento de la lista" errorTitle="Entrada no válida" error="Por favor seleccione un elemento de la lista" sqref="L15:L17 L6 L10:L13 L8">
      <formula1>$F$50774:$F$50799</formula1>
    </dataValidation>
    <dataValidation type="list" allowBlank="1" showInputMessage="1" showErrorMessage="1" promptTitle="Seleccione un elemento de la lista" errorTitle="Entrada no válida" error="Por favor seleccione un elemento de la lista" sqref="L5 L9">
      <formula1>$F$50772:$F$50797</formula1>
    </dataValidation>
    <dataValidation type="list" allowBlank="1" showInputMessage="1" showErrorMessage="1" promptTitle="Seleccione un elemento de la lista" errorTitle="Entrada no válida" error="Por favor seleccione un elemento de la lista" sqref="L7">
      <formula1>$E$50782:$E$50807</formula1>
    </dataValidation>
    <dataValidation type="list" allowBlank="1" showInputMessage="1" showErrorMessage="1" promptTitle="Seleccione un elemento de la lista" errorTitle="Entrada no válida" error="Por favor seleccione un elemento de la lista" sqref="D15:D17 D7 D10:D13">
      <formula1>$A$50774:$A$50791</formula1>
    </dataValidation>
    <dataValidation type="list" allowBlank="1" showInputMessage="1" showErrorMessage="1" promptTitle="Seleccione un elemento de la lista" errorTitle="Entrada no válida" error="Por favor seleccione un elemento de la lista" sqref="E16:E18 E13">
      <formula1>$C$50772:$C$50860</formula1>
    </dataValidation>
    <dataValidation type="list" allowBlank="1" showInputMessage="1" showErrorMessage="1" promptTitle="Seleccione un elemento de la lista" errorTitle="Entrada no válida" error="Por favor seleccione un elemento de la lista" sqref="D9">
      <formula1>$A$50838:$A$50855</formula1>
    </dataValidation>
    <dataValidation type="list" allowBlank="1" showInputMessage="1" showErrorMessage="1" promptTitle="Seleccione un elemento de la lista" errorTitle="Entrada no válida" error="Por favor seleccione un elemento de la lista" sqref="D18">
      <formula1>$A$50948:$A$50965</formula1>
    </dataValidation>
    <dataValidation type="list" allowBlank="1" showInputMessage="1" showErrorMessage="1" promptTitle="Seleccione un elemento de la lista" errorTitle="Entrada no válida" error="Por favor seleccione un elemento de la lista" sqref="L18:L19">
      <formula1>$F$50948:$F$50973</formula1>
    </dataValidation>
    <dataValidation type="list" allowBlank="1" showInputMessage="1" showErrorMessage="1" promptTitle="Seleccione un elemento de la lista" errorTitle="Entrada no válida" error="Por favor seleccione un elemento de la lista" sqref="E21">
      <formula1>$B$51046:$B$51134</formula1>
    </dataValidation>
    <dataValidation type="list" allowBlank="1" showInputMessage="1" showErrorMessage="1" promptTitle="Seleccione un elemento de la lista" errorTitle="Entrada no válida" error="Por favor seleccione un elemento de la lista" sqref="L21">
      <formula1>$B$51058:$B$51083</formula1>
    </dataValidation>
    <dataValidation type="list" allowBlank="1" showInputMessage="1" showErrorMessage="1" promptTitle="Seleccione un elemento de la lista" errorTitle="Entrada no válida" error="Por favor seleccione un elemento de la lista" sqref="E20">
      <formula1>$B$51041:$B$51129</formula1>
    </dataValidation>
    <dataValidation type="list" allowBlank="1" showInputMessage="1" showErrorMessage="1" promptTitle="Seleccione un elemento de la lista" errorTitle="Entrada no válida" error="Por favor seleccione un elemento de la lista" sqref="L20">
      <formula1>$F$50952:$F$50977</formula1>
    </dataValidation>
    <dataValidation type="list" allowBlank="1" showInputMessage="1" showErrorMessage="1" promptTitle="Seleccione un elemento de la lista" errorTitle="Entrada no válida" error="Por favor seleccione un elemento de la lista" sqref="E11 E9">
      <formula1>$B$8:$B$22</formula1>
    </dataValidation>
    <dataValidation type="list" allowBlank="1" showInputMessage="1" showErrorMessage="1" promptTitle="Seleccione un elemento de la lista" errorTitle="Entrada no válida" error="Por favor seleccione un elemento de la lista" sqref="E14 E7">
      <formula1>$B$8:$B$20</formula1>
    </dataValidation>
    <dataValidation type="list" allowBlank="1" showInputMessage="1" showErrorMessage="1" promptTitle="Seleccione un elemento de la lista" errorTitle="Entrada no válida" error="Por favor seleccione un elemento de la lista" sqref="E8">
      <formula1>$A$10:$A$20</formula1>
    </dataValidation>
    <dataValidation type="list" allowBlank="1" showInputMessage="1" showErrorMessage="1" promptTitle="Seleccione un elemento de la lista" errorTitle="Entrada no válida" error="Por favor seleccione un elemento de la lista" sqref="D22:D23">
      <formula1>'ADICIONES Y RETOMA VEHIC 2014'!#REF!</formula1>
    </dataValidation>
    <dataValidation type="list" allowBlank="1" showInputMessage="1" showErrorMessage="1" promptTitle="Seleccione un elemento de la lista" errorTitle="Entrada no válida" error="Por favor seleccione un elemento de la lista" sqref="L23">
      <formula1>$F$50979:$F$51004</formula1>
    </dataValidation>
    <dataValidation type="list" allowBlank="1" showInputMessage="1" showErrorMessage="1" promptTitle="Seleccione un elemento de la lista" errorTitle="Entrada no válida" error="Por favor seleccione un elemento de la lista" sqref="D24">
      <formula1>$A$50981:$A$50998</formula1>
    </dataValidation>
    <dataValidation type="list" allowBlank="1" showInputMessage="1" showErrorMessage="1" promptTitle="Seleccione un elemento de la lista" errorTitle="Entrada no válida" error="Por favor seleccione un elemento de la lista" sqref="L24">
      <formula1>$F$50981:$F$51006</formula1>
    </dataValidation>
    <dataValidation type="list" allowBlank="1" showInputMessage="1" showErrorMessage="1" promptTitle="Seleccione un elemento de la lista" errorTitle="Entrada no válida" error="Por favor seleccione un elemento de la lista" sqref="E25:E26">
      <formula1>$C$51008:$C$51096</formula1>
    </dataValidation>
    <dataValidation type="list" allowBlank="1" showInputMessage="1" showErrorMessage="1" promptTitle="Seleccione un elemento de la lista" errorTitle="Entrada no válida" error="Por favor seleccione un elemento de la lista" sqref="D25:D27">
      <formula1>$A$51010:$A$51027</formula1>
    </dataValidation>
    <dataValidation type="list" allowBlank="1" showInputMessage="1" showErrorMessage="1" promptTitle="Seleccione un elemento de la lista" errorTitle="Entrada no válida" error="Por favor seleccione un elemento de la lista" sqref="L25:L26">
      <formula1>$F$51010:$F$51035</formula1>
    </dataValidation>
    <dataValidation type="decimal" allowBlank="1" showInputMessage="1" showErrorMessage="1" promptTitle="Escriba un número en esta casilla" errorTitle="Entrada no válida" error="Por favor escriba un número" sqref="H28">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L28">
      <formula1>$B$51114:$B$51139</formula1>
    </dataValidation>
    <dataValidation type="list" allowBlank="1" showInputMessage="1" showErrorMessage="1" promptTitle="Seleccione un elemento de la lista" errorTitle="Entrada no válida" error="Por favor seleccione un elemento de la lista" sqref="E22">
      <formula1>$B$22:$B$178</formula1>
    </dataValidation>
    <dataValidation type="list" allowBlank="1" showInputMessage="1" showErrorMessage="1" promptTitle="Seleccione un elemento de la lista" errorTitle="Entrada no válida" error="Por favor seleccione un elemento de la lista" sqref="E24">
      <formula1>$A$35:$A$156</formula1>
    </dataValidation>
    <dataValidation type="list" allowBlank="1" showInputMessage="1" showErrorMessage="1" promptTitle="Seleccione un elemento de la lista" errorTitle="Entrada no válida" error="Por favor seleccione un elemento de la lista" sqref="E5:E6">
      <formula1>$A$9:$A$20</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cgarzon</dc:creator>
  <cp:keywords/>
  <dc:description/>
  <cp:lastModifiedBy>MARIBEL CHACON MORENO</cp:lastModifiedBy>
  <cp:lastPrinted>2015-01-14T23:15:02Z</cp:lastPrinted>
  <dcterms:created xsi:type="dcterms:W3CDTF">2012-05-03T16:02:33Z</dcterms:created>
  <dcterms:modified xsi:type="dcterms:W3CDTF">2015-01-14T23:50:07Z</dcterms:modified>
  <cp:category/>
  <cp:version/>
  <cp:contentType/>
  <cp:contentStatus/>
</cp:coreProperties>
</file>